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erformance tests" sheetId="1" r:id="rId4"/>
    <sheet state="visible" name="Resistance Check" sheetId="2" r:id="rId5"/>
  </sheets>
  <definedNames/>
  <calcPr/>
</workbook>
</file>

<file path=xl/sharedStrings.xml><?xml version="1.0" encoding="utf-8"?>
<sst xmlns="http://schemas.openxmlformats.org/spreadsheetml/2006/main" count="307" uniqueCount="115">
  <si>
    <t xml:space="preserve">Ideal Gen Output = </t>
  </si>
  <si>
    <t>Step</t>
  </si>
  <si>
    <t>Oscillator Frequency</t>
  </si>
  <si>
    <t>4436A dB Setting</t>
  </si>
  <si>
    <t>Gen Output in Vrms</t>
  </si>
  <si>
    <t>LIA Output Vrms</t>
  </si>
  <si>
    <t>Expected AC Voltmeter dBm Range</t>
  </si>
  <si>
    <t>Corrected AC Voltmeter dBm Range</t>
  </si>
  <si>
    <t>LIA Output dBm</t>
  </si>
  <si>
    <t>Expected Tolerance in dB</t>
  </si>
  <si>
    <t>Error in dBm</t>
  </si>
  <si>
    <t>100 KHz</t>
  </si>
  <si>
    <t>OVLD</t>
  </si>
  <si>
    <t>1 MHz</t>
  </si>
  <si>
    <t>Over Freq</t>
  </si>
  <si>
    <t>Measured with LIAs diffrential input (+A to HIGH, -A to GND, +B to GND, -B to LOW)</t>
  </si>
  <si>
    <t>WRONG</t>
  </si>
  <si>
    <t>Attenuation [dB]</t>
  </si>
  <si>
    <t>LIA output [Vrms]</t>
  </si>
  <si>
    <t>Attenuation Factor Measured</t>
  </si>
  <si>
    <t>Attenuation Factor Spec</t>
  </si>
  <si>
    <t>A_f (Measrd) / A_f (Spec) [%]</t>
  </si>
  <si>
    <t>Analysis</t>
  </si>
  <si>
    <t>Progressively bad downwards</t>
  </si>
  <si>
    <t>Change</t>
  </si>
  <si>
    <t>Progressively bad upwards</t>
  </si>
  <si>
    <t>Observations:</t>
  </si>
  <si>
    <t>Impedance mismatch? Resistor drifted?</t>
  </si>
  <si>
    <t xml:space="preserve">V_gen [Vrms] = </t>
  </si>
  <si>
    <t>Measured with LIAs diffrential input (+A to HIGH, -A to GND, +B to LOW, -B to GND)</t>
  </si>
  <si>
    <t>Attenuation Measured [dB]</t>
  </si>
  <si>
    <t>Variation of attenuation [dB]</t>
  </si>
  <si>
    <t>Weird step up</t>
  </si>
  <si>
    <t>Switch upwards</t>
  </si>
  <si>
    <t>Changing load configuration changed the switch upwards point from 80dB to 86dB. Also a more clear step appeared at 23-&gt;30 dB which could indicate a resistor drifted?</t>
  </si>
  <si>
    <t>Measured with SR560 into Fluke 8846A</t>
  </si>
  <si>
    <t>Sig. Gen Output [Vrms]</t>
  </si>
  <si>
    <t>Preamp Gain</t>
  </si>
  <si>
    <t>DMM Output [Vrms]</t>
  </si>
  <si>
    <t>few mins delay</t>
  </si>
  <si>
    <t>There is something wrong with the balanced lockin setup...</t>
  </si>
  <si>
    <t>Resistance Check</t>
  </si>
  <si>
    <t>Resistance Matching</t>
  </si>
  <si>
    <t>Board</t>
  </si>
  <si>
    <t>Attenuator</t>
  </si>
  <si>
    <t>Resistor</t>
  </si>
  <si>
    <t>Specified Value [Ohm]</t>
  </si>
  <si>
    <t>Tolerance [%]</t>
  </si>
  <si>
    <t>Power [W]</t>
  </si>
  <si>
    <t>Measured Value</t>
  </si>
  <si>
    <t>In spec?</t>
  </si>
  <si>
    <t>Measurement Type</t>
  </si>
  <si>
    <t>TOL [%] for series combination of 2 * 150 Ohm Resistances</t>
  </si>
  <si>
    <t>R_a</t>
  </si>
  <si>
    <t>R_b</t>
  </si>
  <si>
    <t>R_c</t>
  </si>
  <si>
    <t>R_d</t>
  </si>
  <si>
    <t>R_e</t>
  </si>
  <si>
    <t>R_f</t>
  </si>
  <si>
    <t>R_g</t>
  </si>
  <si>
    <t>R_h</t>
  </si>
  <si>
    <t>R_i</t>
  </si>
  <si>
    <t>R_j</t>
  </si>
  <si>
    <t>R_k</t>
  </si>
  <si>
    <t>A1</t>
  </si>
  <si>
    <t>Decade Attenuators</t>
  </si>
  <si>
    <t>R1</t>
  </si>
  <si>
    <t>Direct</t>
  </si>
  <si>
    <t>R2</t>
  </si>
  <si>
    <t>Indirect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</si>
  <si>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</si>
  <si>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</si>
  <si>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</si>
  <si>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</si>
  <si>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</si>
  <si>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</si>
  <si>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</si>
  <si>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</si>
  <si>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</si>
  <si>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</si>
  <si>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</si>
  <si>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</si>
  <si>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Unit Attenuators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</si>
  <si>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</si>
  <si>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</si>
  <si>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</si>
  <si>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</si>
  <si>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</si>
  <si>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</si>
  <si>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</si>
  <si>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</si>
  <si>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</si>
  <si>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</si>
  <si>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</si>
  <si>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</si>
  <si>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</si>
  <si>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Decimal Attenuators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</si>
  <si>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</si>
  <si>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</si>
  <si>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</si>
  <si>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</si>
  <si>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</si>
  <si>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</si>
  <si>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</si>
  <si>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</si>
  <si>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</si>
  <si>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</si>
  <si>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</si>
  <si>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</si>
  <si>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</si>
  <si>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</si>
  <si>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</si>
  <si>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</si>
  <si>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</si>
  <si>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A2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</si>
</sst>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2">
    <numFmt numFmtId="164" formatCode="0.0"/>
    <numFmt numFmtId="165" formatCode="0.000"/>
    <numFmt numFmtId="166" formatCode="0.000000000"/>
    <numFmt numFmtId="167" formatCode="0.0%"/>
    <numFmt numFmtId="168" formatCode="#,##0.000"/>
    <numFmt numFmtId="169" formatCode="#,##0.000000"/>
    <numFmt numFmtId="170" formatCode="#,##0.0000"/>
    <numFmt numFmtId="171" formatCode="#,##0.0000000"/>
    <numFmt numFmtId="172" formatCode="0.00000000"/>
    <numFmt numFmtId="173" formatCode="0.0000000"/>
    <numFmt numFmtId="174" formatCode="0.0000"/>
    <numFmt numFmtId="175" formatCode="0.00000"/>
  </numFmts>
  <fonts count="10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000000"/>
      <name val="Arial"/>
      <scheme val="minor"/>
    </font>
    <font>
      <color rgb="FFF3F3F3"/>
      <name val="Arial"/>
      <scheme val="minor"/>
    </font>
    <font>
      <b/>
      <color rgb="FFF3F3F3"/>
      <name val="Arial"/>
      <scheme val="minor"/>
    </font>
    <font>
      <b/>
      <color theme="1"/>
      <name val="Arial"/>
      <scheme val="minor"/>
    </font>
    <font/>
    <font>
      <b/>
      <color theme="1"/>
      <name val="Arial"/>
    </font>
    <font>
      <b/>
      <color rgb="FFFFFFFF"/>
      <name val="Arial"/>
      <scheme val="minor"/>
    </font>
    <font>
      <color rgb="FF00FF00"/>
      <name val="Arial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34343"/>
        <bgColor rgb="FF434343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E06666"/>
        <bgColor rgb="FFE06666"/>
      </patternFill>
    </fill>
    <fill>
      <patternFill patternType="solid">
        <fgColor rgb="FFF6B26B"/>
        <bgColor rgb="FFF6B26B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93C47D"/>
        <bgColor rgb="FF93C47D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2" fontId="2" numFmtId="0" xfId="0" applyAlignment="1" applyFill="1" applyFont="1">
      <alignment horizontal="center" shrinkToFit="0" vertical="center" wrapText="1"/>
    </xf>
    <xf borderId="1" fillId="3" fontId="3" numFmtId="0" xfId="0" applyAlignment="1" applyBorder="1" applyFill="1" applyFont="1">
      <alignment horizontal="center" readingOrder="0" shrinkToFit="0" vertical="center" wrapText="1"/>
    </xf>
    <xf borderId="2" fillId="3" fontId="3" numFmtId="0" xfId="0" applyAlignment="1" applyBorder="1" applyFont="1">
      <alignment horizontal="center" readingOrder="0" shrinkToFit="0" vertical="center" wrapText="1"/>
    </xf>
    <xf borderId="1" fillId="3" fontId="3" numFmtId="164" xfId="0" applyAlignment="1" applyBorder="1" applyFont="1" applyNumberFormat="1">
      <alignment horizontal="center" readingOrder="0" shrinkToFit="0" vertical="center" wrapText="1"/>
    </xf>
    <xf borderId="2" fillId="4" fontId="1" numFmtId="0" xfId="0" applyAlignment="1" applyBorder="1" applyFill="1" applyFont="1">
      <alignment horizontal="center" readingOrder="0" shrinkToFit="0" vertical="center" wrapText="1"/>
    </xf>
    <xf borderId="2" fillId="5" fontId="1" numFmtId="0" xfId="0" applyAlignment="1" applyBorder="1" applyFill="1" applyFont="1">
      <alignment horizontal="center" readingOrder="0" shrinkToFit="0" vertical="center" wrapText="1"/>
    </xf>
    <xf borderId="3" fillId="4" fontId="1" numFmtId="0" xfId="0" applyAlignment="1" applyBorder="1" applyFont="1">
      <alignment horizontal="center" shrinkToFit="0" vertical="center" wrapText="1"/>
    </xf>
    <xf borderId="2" fillId="4" fontId="1" numFmtId="165" xfId="0" applyAlignment="1" applyBorder="1" applyFont="1" applyNumberFormat="1">
      <alignment horizontal="center" shrinkToFit="0" vertical="center" wrapText="1"/>
    </xf>
    <xf borderId="2" fillId="5" fontId="1" numFmtId="165" xfId="0" applyAlignment="1" applyBorder="1" applyFont="1" applyNumberFormat="1">
      <alignment horizontal="center" readingOrder="0" shrinkToFit="0" vertical="center" wrapText="1"/>
    </xf>
    <xf borderId="4" fillId="4" fontId="1" numFmtId="0" xfId="0" applyAlignment="1" applyBorder="1" applyFont="1">
      <alignment horizontal="center" readingOrder="0" shrinkToFit="0" vertical="center" wrapText="1"/>
    </xf>
    <xf borderId="2" fillId="4" fontId="1" numFmtId="2" xfId="0" applyAlignment="1" applyBorder="1" applyFont="1" applyNumberFormat="1">
      <alignment horizontal="center" readingOrder="0" shrinkToFit="0" vertical="center" wrapText="1"/>
    </xf>
    <xf borderId="5" fillId="4" fontId="1" numFmtId="0" xfId="0" applyAlignment="1" applyBorder="1" applyFont="1">
      <alignment horizontal="center" readingOrder="0" shrinkToFit="0" vertical="center" wrapText="1"/>
    </xf>
    <xf borderId="5" fillId="5" fontId="1" numFmtId="0" xfId="0" applyAlignment="1" applyBorder="1" applyFont="1">
      <alignment horizontal="center" readingOrder="0" shrinkToFit="0" vertical="center" wrapText="1"/>
    </xf>
    <xf borderId="6" fillId="4" fontId="1" numFmtId="0" xfId="0" applyAlignment="1" applyBorder="1" applyFont="1">
      <alignment horizontal="center" readingOrder="0" shrinkToFit="0" vertical="center" wrapText="1"/>
    </xf>
    <xf borderId="5" fillId="4" fontId="1" numFmtId="165" xfId="0" applyAlignment="1" applyBorder="1" applyFont="1" applyNumberFormat="1">
      <alignment horizontal="center" shrinkToFit="0" vertical="center" wrapText="1"/>
    </xf>
    <xf borderId="5" fillId="5" fontId="1" numFmtId="165" xfId="0" applyAlignment="1" applyBorder="1" applyFont="1" applyNumberFormat="1">
      <alignment horizontal="center" shrinkToFit="0" vertical="center" wrapText="1"/>
    </xf>
    <xf borderId="7" fillId="4" fontId="1" numFmtId="0" xfId="0" applyAlignment="1" applyBorder="1" applyFont="1">
      <alignment horizontal="center" readingOrder="0" shrinkToFit="0" vertical="center" wrapText="1"/>
    </xf>
    <xf borderId="5" fillId="4" fontId="1" numFmtId="2" xfId="0" applyAlignment="1" applyBorder="1" applyFont="1" applyNumberFormat="1">
      <alignment horizontal="center" shrinkToFit="0" vertical="center" wrapText="1"/>
    </xf>
    <xf borderId="5" fillId="5" fontId="1" numFmtId="11" xfId="0" applyAlignment="1" applyBorder="1" applyFont="1" applyNumberFormat="1">
      <alignment horizontal="center" readingOrder="0" shrinkToFit="0" vertical="center" wrapText="1"/>
    </xf>
    <xf borderId="8" fillId="4" fontId="1" numFmtId="0" xfId="0" applyAlignment="1" applyBorder="1" applyFont="1">
      <alignment horizontal="center" readingOrder="0" shrinkToFit="0" vertical="center" wrapText="1"/>
    </xf>
    <xf borderId="8" fillId="5" fontId="1" numFmtId="0" xfId="0" applyAlignment="1" applyBorder="1" applyFont="1">
      <alignment horizontal="center" readingOrder="0" shrinkToFit="0" vertical="center" wrapText="1"/>
    </xf>
    <xf borderId="9" fillId="4" fontId="1" numFmtId="0" xfId="0" applyAlignment="1" applyBorder="1" applyFont="1">
      <alignment horizontal="center" readingOrder="0" shrinkToFit="0" vertical="center" wrapText="1"/>
    </xf>
    <xf borderId="8" fillId="4" fontId="1" numFmtId="165" xfId="0" applyAlignment="1" applyBorder="1" applyFont="1" applyNumberFormat="1">
      <alignment horizontal="center" shrinkToFit="0" vertical="center" wrapText="1"/>
    </xf>
    <xf borderId="10" fillId="4" fontId="1" numFmtId="0" xfId="0" applyAlignment="1" applyBorder="1" applyFont="1">
      <alignment horizontal="center" readingOrder="0" shrinkToFit="0" vertical="center" wrapText="1"/>
    </xf>
    <xf borderId="0" fillId="3" fontId="4" numFmtId="0" xfId="0" applyAlignment="1" applyFont="1">
      <alignment horizontal="center" readingOrder="0" shrinkToFit="0" vertical="center" wrapText="1"/>
    </xf>
    <xf borderId="1" fillId="6" fontId="5" numFmtId="0" xfId="0" applyAlignment="1" applyBorder="1" applyFill="1" applyFont="1">
      <alignment horizontal="center" readingOrder="0" shrinkToFit="0" vertical="center" wrapText="1"/>
    </xf>
    <xf borderId="0" fillId="2" fontId="3" numFmtId="0" xfId="0" applyAlignment="1" applyFont="1">
      <alignment horizontal="center" readingOrder="0" shrinkToFit="0" vertical="center" wrapText="1"/>
    </xf>
    <xf borderId="0" fillId="2" fontId="3" numFmtId="164" xfId="0" applyAlignment="1" applyFont="1" applyNumberFormat="1">
      <alignment horizontal="center" readingOrder="0" shrinkToFit="0" vertical="center" wrapText="1"/>
    </xf>
    <xf borderId="0" fillId="2" fontId="1" numFmtId="0" xfId="0" applyAlignment="1" applyFont="1">
      <alignment horizontal="center" shrinkToFit="0" vertical="center" wrapText="1"/>
    </xf>
    <xf borderId="3" fillId="5" fontId="1" numFmtId="4" xfId="0" applyAlignment="1" applyBorder="1" applyFont="1" applyNumberFormat="1">
      <alignment horizontal="center" readingOrder="0" shrinkToFit="0" vertical="center" wrapText="1"/>
    </xf>
    <xf borderId="11" fillId="4" fontId="1" numFmtId="166" xfId="0" applyAlignment="1" applyBorder="1" applyFont="1" applyNumberFormat="1">
      <alignment horizontal="center" readingOrder="0" shrinkToFit="0" vertical="center" wrapText="1"/>
    </xf>
    <xf borderId="2" fillId="4" fontId="1" numFmtId="167" xfId="0" applyAlignment="1" applyBorder="1" applyFont="1" applyNumberFormat="1">
      <alignment horizontal="center" readingOrder="0" shrinkToFit="0" vertical="center" wrapText="1"/>
    </xf>
    <xf borderId="7" fillId="7" fontId="1" numFmtId="0" xfId="0" applyAlignment="1" applyBorder="1" applyFill="1" applyFont="1">
      <alignment horizontal="center" readingOrder="0" shrinkToFit="0" vertical="center" wrapText="1"/>
    </xf>
    <xf borderId="0" fillId="2" fontId="1" numFmtId="0" xfId="0" applyAlignment="1" applyFont="1">
      <alignment horizontal="center" readingOrder="0" shrinkToFit="0" vertical="center" wrapText="1"/>
    </xf>
    <xf borderId="0" fillId="2" fontId="1" numFmtId="2" xfId="0" applyAlignment="1" applyFont="1" applyNumberFormat="1">
      <alignment horizontal="center" readingOrder="0" shrinkToFit="0" vertical="center" wrapText="1"/>
    </xf>
    <xf borderId="6" fillId="5" fontId="1" numFmtId="4" xfId="0" applyAlignment="1" applyBorder="1" applyFont="1" applyNumberFormat="1">
      <alignment horizontal="center" readingOrder="0" shrinkToFit="0" vertical="center" wrapText="1"/>
    </xf>
    <xf borderId="0" fillId="4" fontId="1" numFmtId="166" xfId="0" applyAlignment="1" applyFont="1" applyNumberFormat="1">
      <alignment horizontal="center" readingOrder="0" shrinkToFit="0" vertical="center" wrapText="1"/>
    </xf>
    <xf borderId="5" fillId="4" fontId="1" numFmtId="167" xfId="0" applyAlignment="1" applyBorder="1" applyFont="1" applyNumberFormat="1">
      <alignment horizontal="center" readingOrder="0" shrinkToFit="0" vertical="center" wrapText="1"/>
    </xf>
    <xf borderId="7" fillId="0" fontId="6" numFmtId="0" xfId="0" applyBorder="1" applyFont="1"/>
    <xf borderId="0" fillId="2" fontId="1" numFmtId="165" xfId="0" applyAlignment="1" applyFont="1" applyNumberFormat="1">
      <alignment horizontal="center" shrinkToFit="0" vertical="center" wrapText="1"/>
    </xf>
    <xf borderId="0" fillId="2" fontId="1" numFmtId="2" xfId="0" applyAlignment="1" applyFont="1" applyNumberFormat="1">
      <alignment horizontal="center" shrinkToFit="0" vertical="center" wrapText="1"/>
    </xf>
    <xf borderId="6" fillId="5" fontId="1" numFmtId="168" xfId="0" applyAlignment="1" applyBorder="1" applyFont="1" applyNumberFormat="1">
      <alignment horizontal="center" readingOrder="0" shrinkToFit="0" vertical="center" wrapText="1"/>
    </xf>
    <xf borderId="6" fillId="5" fontId="1" numFmtId="169" xfId="0" applyAlignment="1" applyBorder="1" applyFont="1" applyNumberFormat="1">
      <alignment horizontal="center" readingOrder="0" shrinkToFit="0" vertical="center" wrapText="1"/>
    </xf>
    <xf borderId="7" fillId="6" fontId="1" numFmtId="0" xfId="0" applyAlignment="1" applyBorder="1" applyFont="1">
      <alignment horizontal="center" readingOrder="0" shrinkToFit="0" vertical="center" wrapText="1"/>
    </xf>
    <xf borderId="12" fillId="2" fontId="5" numFmtId="0" xfId="0" applyAlignment="1" applyBorder="1" applyFont="1">
      <alignment horizontal="center" readingOrder="0" shrinkToFit="0" vertical="center" wrapText="1"/>
    </xf>
    <xf borderId="13" fillId="2" fontId="5" numFmtId="0" xfId="0" applyAlignment="1" applyBorder="1" applyFont="1">
      <alignment horizontal="center" readingOrder="0" shrinkToFit="0" vertical="center" wrapText="1"/>
    </xf>
    <xf borderId="13" fillId="0" fontId="6" numFmtId="0" xfId="0" applyBorder="1" applyFont="1"/>
    <xf borderId="14" fillId="0" fontId="6" numFmtId="0" xfId="0" applyBorder="1" applyFont="1"/>
    <xf borderId="9" fillId="5" fontId="1" numFmtId="169" xfId="0" applyAlignment="1" applyBorder="1" applyFont="1" applyNumberFormat="1">
      <alignment horizontal="center" readingOrder="0" shrinkToFit="0" vertical="center" wrapText="1"/>
    </xf>
    <xf borderId="15" fillId="4" fontId="1" numFmtId="166" xfId="0" applyAlignment="1" applyBorder="1" applyFont="1" applyNumberFormat="1">
      <alignment horizontal="center" readingOrder="0" shrinkToFit="0" vertical="center" wrapText="1"/>
    </xf>
    <xf borderId="8" fillId="4" fontId="1" numFmtId="167" xfId="0" applyAlignment="1" applyBorder="1" applyFont="1" applyNumberFormat="1">
      <alignment horizontal="center" readingOrder="0" shrinkToFit="0" vertical="center" wrapText="1"/>
    </xf>
    <xf borderId="10" fillId="0" fontId="6" numFmtId="0" xfId="0" applyBorder="1" applyFont="1"/>
    <xf borderId="12" fillId="4" fontId="1" numFmtId="0" xfId="0" applyAlignment="1" applyBorder="1" applyFont="1">
      <alignment horizontal="center" readingOrder="0" shrinkToFit="0" vertical="center" wrapText="1"/>
    </xf>
    <xf borderId="14" fillId="4" fontId="1" numFmtId="1" xfId="0" applyAlignment="1" applyBorder="1" applyFont="1" applyNumberFormat="1">
      <alignment horizontal="center" readingOrder="0" shrinkToFit="0" vertical="center" wrapText="1"/>
    </xf>
    <xf borderId="3" fillId="5" fontId="1" numFmtId="170" xfId="0" applyAlignment="1" applyBorder="1" applyFont="1" applyNumberFormat="1">
      <alignment horizontal="center" readingOrder="0" shrinkToFit="0" vertical="center" wrapText="1"/>
    </xf>
    <xf borderId="2" fillId="4" fontId="1" numFmtId="10" xfId="0" applyAlignment="1" applyBorder="1" applyFont="1" applyNumberFormat="1">
      <alignment horizontal="center" readingOrder="0" shrinkToFit="0" vertical="center" wrapText="1"/>
    </xf>
    <xf borderId="5" fillId="4" fontId="1" numFmtId="164" xfId="0" applyAlignment="1" applyBorder="1" applyFont="1" applyNumberFormat="1">
      <alignment horizontal="center" shrinkToFit="0" vertical="center" wrapText="1"/>
    </xf>
    <xf borderId="6" fillId="5" fontId="1" numFmtId="170" xfId="0" applyAlignment="1" applyBorder="1" applyFont="1" applyNumberFormat="1">
      <alignment horizontal="center" readingOrder="0" shrinkToFit="0" vertical="center" wrapText="1"/>
    </xf>
    <xf borderId="5" fillId="4" fontId="1" numFmtId="10" xfId="0" applyAlignment="1" applyBorder="1" applyFont="1" applyNumberFormat="1">
      <alignment horizontal="center" readingOrder="0" shrinkToFit="0" vertical="center" wrapText="1"/>
    </xf>
    <xf borderId="6" fillId="5" fontId="1" numFmtId="171" xfId="0" applyAlignment="1" applyBorder="1" applyFont="1" applyNumberFormat="1">
      <alignment horizontal="center" readingOrder="0" shrinkToFit="0" vertical="center" wrapText="1"/>
    </xf>
    <xf borderId="0" fillId="2" fontId="5" numFmtId="0" xfId="0" applyAlignment="1" applyFont="1">
      <alignment horizontal="center" readingOrder="0" shrinkToFit="0" vertical="center" wrapText="1"/>
    </xf>
    <xf borderId="3" fillId="2" fontId="7" numFmtId="0" xfId="0" applyAlignment="1" applyBorder="1" applyFont="1">
      <alignment horizontal="center" shrinkToFit="0" vertical="center" wrapText="1"/>
    </xf>
    <xf borderId="11" fillId="2" fontId="7" numFmtId="0" xfId="0" applyAlignment="1" applyBorder="1" applyFont="1">
      <alignment horizontal="center" shrinkToFit="0" wrapText="1"/>
    </xf>
    <xf borderId="11" fillId="0" fontId="6" numFmtId="0" xfId="0" applyBorder="1" applyFont="1"/>
    <xf borderId="4" fillId="0" fontId="6" numFmtId="0" xfId="0" applyBorder="1" applyFont="1"/>
    <xf borderId="6" fillId="0" fontId="6" numFmtId="0" xfId="0" applyBorder="1" applyFont="1"/>
    <xf borderId="9" fillId="0" fontId="6" numFmtId="0" xfId="0" applyBorder="1" applyFont="1"/>
    <xf borderId="15" fillId="0" fontId="6" numFmtId="0" xfId="0" applyBorder="1" applyFont="1"/>
    <xf borderId="9" fillId="5" fontId="1" numFmtId="171" xfId="0" applyAlignment="1" applyBorder="1" applyFont="1" applyNumberFormat="1">
      <alignment horizontal="center" readingOrder="0" shrinkToFit="0" vertical="center" wrapText="1"/>
    </xf>
    <xf borderId="8" fillId="4" fontId="1" numFmtId="164" xfId="0" applyAlignment="1" applyBorder="1" applyFont="1" applyNumberFormat="1">
      <alignment horizontal="center" shrinkToFit="0" vertical="center" wrapText="1"/>
    </xf>
    <xf borderId="3" fillId="5" fontId="1" numFmtId="1" xfId="0" applyAlignment="1" applyBorder="1" applyFont="1" applyNumberFormat="1">
      <alignment horizontal="center" readingOrder="0" shrinkToFit="0" vertical="center" wrapText="1"/>
    </xf>
    <xf borderId="6" fillId="4" fontId="1" numFmtId="172" xfId="0" applyAlignment="1" applyBorder="1" applyFont="1" applyNumberFormat="1">
      <alignment horizontal="center" readingOrder="0" shrinkToFit="0" vertical="center" wrapText="1"/>
    </xf>
    <xf borderId="5" fillId="4" fontId="1" numFmtId="173" xfId="0" applyAlignment="1" applyBorder="1" applyFont="1" applyNumberFormat="1">
      <alignment horizontal="center" readingOrder="0" shrinkToFit="0" vertical="center" wrapText="1"/>
    </xf>
    <xf borderId="7" fillId="4" fontId="1" numFmtId="2" xfId="0" applyAlignment="1" applyBorder="1" applyFont="1" applyNumberFormat="1">
      <alignment horizontal="center" readingOrder="0" shrinkToFit="0" vertical="center" wrapText="1"/>
    </xf>
    <xf borderId="7" fillId="5" fontId="1" numFmtId="1" xfId="0" applyAlignment="1" applyBorder="1" applyFont="1" applyNumberFormat="1">
      <alignment horizontal="center" readingOrder="0" shrinkToFit="0" vertical="center" wrapText="1"/>
    </xf>
    <xf borderId="6" fillId="5" fontId="1" numFmtId="1" xfId="0" applyAlignment="1" applyBorder="1" applyFont="1" applyNumberFormat="1">
      <alignment horizontal="center" readingOrder="0" shrinkToFit="0" vertical="center" wrapText="1"/>
    </xf>
    <xf borderId="5" fillId="5" fontId="1" numFmtId="165" xfId="0" applyAlignment="1" applyBorder="1" applyFont="1" applyNumberFormat="1">
      <alignment horizontal="center" readingOrder="0" shrinkToFit="0" vertical="center" wrapText="1"/>
    </xf>
    <xf borderId="11" fillId="2" fontId="7" numFmtId="0" xfId="0" applyAlignment="1" applyBorder="1" applyFont="1">
      <alignment horizontal="center" readingOrder="0" shrinkToFit="0" textRotation="0" vertical="center" wrapText="1"/>
    </xf>
    <xf borderId="9" fillId="5" fontId="1" numFmtId="1" xfId="0" applyAlignment="1" applyBorder="1" applyFont="1" applyNumberFormat="1">
      <alignment horizontal="center" readingOrder="0" shrinkToFit="0" vertical="center" wrapText="1"/>
    </xf>
    <xf borderId="8" fillId="5" fontId="1" numFmtId="165" xfId="0" applyAlignment="1" applyBorder="1" applyFont="1" applyNumberFormat="1">
      <alignment horizontal="center" readingOrder="0" shrinkToFit="0" vertical="center" wrapText="1"/>
    </xf>
    <xf borderId="9" fillId="4" fontId="1" numFmtId="172" xfId="0" applyAlignment="1" applyBorder="1" applyFont="1" applyNumberFormat="1">
      <alignment horizontal="center" readingOrder="0" shrinkToFit="0" vertical="center" wrapText="1"/>
    </xf>
    <xf borderId="8" fillId="4" fontId="1" numFmtId="173" xfId="0" applyAlignment="1" applyBorder="1" applyFont="1" applyNumberFormat="1">
      <alignment horizontal="center" readingOrder="0" shrinkToFit="0" vertical="center" wrapText="1"/>
    </xf>
    <xf borderId="10" fillId="4" fontId="1" numFmtId="2" xfId="0" applyAlignment="1" applyBorder="1" applyFont="1" applyNumberFormat="1">
      <alignment horizontal="center" readingOrder="0" shrinkToFit="0" vertical="center" wrapText="1"/>
    </xf>
    <xf borderId="10" fillId="5" fontId="1" numFmtId="1" xfId="0" applyAlignment="1" applyBorder="1" applyFont="1" applyNumberFormat="1">
      <alignment horizontal="center" readingOrder="0" shrinkToFit="0" vertical="center" wrapText="1"/>
    </xf>
    <xf borderId="8" fillId="4" fontId="1" numFmtId="2" xfId="0" applyAlignment="1" applyBorder="1" applyFont="1" applyNumberFormat="1">
      <alignment horizontal="center" shrinkToFit="0" vertical="center" wrapText="1"/>
    </xf>
    <xf borderId="0" fillId="8" fontId="8" numFmtId="0" xfId="0" applyAlignment="1" applyFill="1" applyFont="1">
      <alignment horizontal="center" readingOrder="0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3" fillId="3" fontId="3" numFmtId="0" xfId="0" applyAlignment="1" applyBorder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2" fillId="3" fontId="9" numFmtId="0" xfId="0" applyAlignment="1" applyBorder="1" applyFont="1">
      <alignment horizontal="center" readingOrder="0" shrinkToFit="0" vertical="center" wrapText="1"/>
    </xf>
    <xf borderId="2" fillId="9" fontId="4" numFmtId="0" xfId="0" applyAlignment="1" applyBorder="1" applyFill="1" applyFont="1">
      <alignment horizontal="center" readingOrder="0" shrinkToFit="0" vertical="center" wrapText="1"/>
    </xf>
    <xf borderId="2" fillId="4" fontId="1" numFmtId="4" xfId="0" applyAlignment="1" applyBorder="1" applyFont="1" applyNumberFormat="1">
      <alignment horizontal="center" readingOrder="0" shrinkToFit="0" vertical="center" wrapText="1"/>
    </xf>
    <xf borderId="3" fillId="0" fontId="1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4" fillId="10" fontId="1" numFmtId="0" xfId="0" applyAlignment="1" applyBorder="1" applyFill="1" applyFont="1">
      <alignment horizontal="center" readingOrder="0" shrinkToFit="0" vertical="center" wrapText="1"/>
    </xf>
    <xf borderId="7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readingOrder="0" shrinkToFit="0" vertical="center" wrapText="1"/>
    </xf>
    <xf borderId="5" fillId="3" fontId="9" numFmtId="0" xfId="0" applyAlignment="1" applyBorder="1" applyFont="1">
      <alignment horizontal="center" readingOrder="0" shrinkToFit="0" vertical="center" wrapText="1"/>
    </xf>
    <xf borderId="5" fillId="0" fontId="6" numFmtId="0" xfId="0" applyBorder="1" applyFont="1"/>
    <xf borderId="5" fillId="4" fontId="1" numFmtId="4" xfId="0" applyAlignment="1" applyBorder="1" applyFont="1" applyNumberFormat="1">
      <alignment horizontal="center" readingOrder="0" shrinkToFit="0" vertical="center" wrapText="1"/>
    </xf>
    <xf borderId="6" fillId="0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center" shrinkToFit="0" vertical="center" wrapText="1"/>
    </xf>
    <xf borderId="9" fillId="3" fontId="3" numFmtId="0" xfId="0" applyAlignment="1" applyBorder="1" applyFont="1">
      <alignment horizontal="center" readingOrder="0" shrinkToFit="0" vertical="center" wrapText="1"/>
    </xf>
    <xf borderId="15" fillId="3" fontId="3" numFmtId="0" xfId="0" applyAlignment="1" applyBorder="1" applyFont="1">
      <alignment horizontal="center" readingOrder="0" shrinkToFit="0" vertical="center" wrapText="1"/>
    </xf>
    <xf borderId="0" fillId="0" fontId="1" numFmtId="174" xfId="0" applyAlignment="1" applyFont="1" applyNumberFormat="1">
      <alignment horizontal="center" readingOrder="0" shrinkToFit="0" vertical="center" wrapText="1"/>
    </xf>
    <xf borderId="0" fillId="4" fontId="1" numFmtId="174" xfId="0" applyAlignment="1" applyFont="1" applyNumberFormat="1">
      <alignment horizontal="center" readingOrder="0" shrinkToFit="0" vertical="center" wrapText="1"/>
    </xf>
    <xf borderId="7" fillId="4" fontId="1" numFmtId="174" xfId="0" applyAlignment="1" applyBorder="1" applyFont="1" applyNumberFormat="1">
      <alignment horizontal="center" readingOrder="0" shrinkToFit="0" vertical="center" wrapText="1"/>
    </xf>
    <xf borderId="5" fillId="4" fontId="1" numFmtId="4" xfId="0" applyAlignment="1" applyBorder="1" applyFont="1" applyNumberFormat="1">
      <alignment horizontal="center" shrinkToFit="0" vertical="center" wrapText="1"/>
    </xf>
    <xf borderId="12" fillId="3" fontId="3" numFmtId="0" xfId="0" applyAlignment="1" applyBorder="1" applyFont="1">
      <alignment horizontal="center" readingOrder="0" shrinkToFit="0" vertical="center" wrapText="1"/>
    </xf>
    <xf borderId="13" fillId="3" fontId="3" numFmtId="0" xfId="0" applyAlignment="1" applyBorder="1" applyFont="1">
      <alignment horizontal="center" readingOrder="0" shrinkToFit="0" vertical="center" wrapText="1"/>
    </xf>
    <xf borderId="7" fillId="0" fontId="1" numFmtId="0" xfId="0" applyAlignment="1" applyBorder="1" applyFont="1">
      <alignment horizontal="center" readingOrder="0" shrinkToFit="0" vertical="center" wrapText="1"/>
    </xf>
    <xf borderId="12" fillId="3" fontId="9" numFmtId="0" xfId="0" applyAlignment="1" applyBorder="1" applyFont="1">
      <alignment horizontal="center" readingOrder="0" shrinkToFit="0" vertical="center" wrapText="1"/>
    </xf>
    <xf borderId="13" fillId="3" fontId="9" numFmtId="0" xfId="0" applyAlignment="1" applyBorder="1" applyFont="1">
      <alignment horizontal="center" readingOrder="0" shrinkToFit="0" vertical="center" wrapText="1"/>
    </xf>
    <xf borderId="0" fillId="10" fontId="5" numFmtId="174" xfId="0" applyAlignment="1" applyFont="1" applyNumberFormat="1">
      <alignment horizontal="center" readingOrder="0" shrinkToFit="0" vertical="center" wrapText="1"/>
    </xf>
    <xf borderId="7" fillId="10" fontId="5" numFmtId="175" xfId="0" applyAlignment="1" applyBorder="1" applyFont="1" applyNumberFormat="1">
      <alignment horizontal="center" readingOrder="0" shrinkToFit="0" vertical="center" wrapText="1"/>
    </xf>
    <xf borderId="15" fillId="4" fontId="1" numFmtId="174" xfId="0" applyAlignment="1" applyBorder="1" applyFont="1" applyNumberFormat="1">
      <alignment horizontal="center" readingOrder="0" shrinkToFit="0" vertical="center" wrapText="1"/>
    </xf>
    <xf borderId="10" fillId="4" fontId="1" numFmtId="174" xfId="0" applyAlignment="1" applyBorder="1" applyFont="1" applyNumberFormat="1">
      <alignment horizontal="center" readingOrder="0" shrinkToFit="0" vertical="center" wrapText="1"/>
    </xf>
    <xf borderId="8" fillId="0" fontId="6" numFmtId="0" xfId="0" applyBorder="1" applyFont="1"/>
    <xf borderId="8" fillId="4" fontId="1" numFmtId="4" xfId="0" applyAlignment="1" applyBorder="1" applyFont="1" applyNumberFormat="1">
      <alignment horizontal="center" shrinkToFit="0" vertical="center" wrapText="1"/>
    </xf>
    <xf borderId="9" fillId="0" fontId="1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shrinkToFit="0" vertical="center" wrapText="1"/>
    </xf>
    <xf borderId="10" fillId="0" fontId="1" numFmtId="0" xfId="0" applyAlignment="1" applyBorder="1" applyFont="1">
      <alignment horizontal="center" readingOrder="0" shrinkToFit="0" vertical="center" wrapText="1"/>
    </xf>
    <xf borderId="2" fillId="4" fontId="1" numFmtId="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6" fillId="0" fontId="1" numFmtId="11" xfId="0" applyAlignment="1" applyBorder="1" applyFont="1" applyNumberFormat="1">
      <alignment horizontal="center" readingOrder="0" shrinkToFit="0" vertical="center" wrapText="1"/>
    </xf>
    <xf borderId="6" fillId="0" fontId="1" numFmtId="0" xfId="0" applyAlignment="1" applyBorder="1" applyFont="1">
      <alignment horizontal="center" shrinkToFit="0" vertical="center" wrapText="1"/>
    </xf>
    <xf borderId="2" fillId="4" fontId="1" numFmtId="11" xfId="0" applyAlignment="1" applyBorder="1" applyFont="1" applyNumberFormat="1">
      <alignment horizontal="center" readingOrder="0" shrinkToFit="0" vertical="center" wrapText="1"/>
    </xf>
    <xf borderId="3" fillId="0" fontId="1" numFmtId="11" xfId="0" applyAlignment="1" applyBorder="1" applyFont="1" applyNumberFormat="1">
      <alignment horizontal="center" readingOrder="0" shrinkToFit="0" vertical="center" wrapText="1"/>
    </xf>
    <xf borderId="5" fillId="4" fontId="1" numFmtId="11" xfId="0" applyAlignment="1" applyBorder="1" applyFont="1" applyNumberFormat="1">
      <alignment horizontal="center" readingOrder="0" shrinkToFit="0" vertical="center" wrapText="1"/>
    </xf>
    <xf borderId="8" fillId="4" fontId="1" numFmtId="11" xfId="0" applyAlignment="1" applyBorder="1" applyFont="1" applyNumberFormat="1">
      <alignment horizontal="center" readingOrder="0" shrinkToFit="0" vertical="center" wrapText="1"/>
    </xf>
    <xf borderId="0" fillId="0" fontId="1" numFmtId="4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  <dxf>
      <font>
        <b/>
        <color rgb="FFF3F3F3"/>
      </font>
      <fill>
        <patternFill patternType="solid">
          <fgColor rgb="FFCC0000"/>
          <bgColor rgb="FFCC0000"/>
        </patternFill>
      </fill>
      <border/>
    </dxf>
    <dxf>
      <font/>
      <fill>
        <patternFill patternType="solid">
          <fgColor rgb="FFF6B26B"/>
          <bgColor rgb="FFF6B26B"/>
        </patternFill>
      </fill>
      <border/>
    </dxf>
    <dxf>
      <font/>
      <fill>
        <patternFill patternType="solid">
          <fgColor rgb="FFCCCCCC"/>
          <bgColor rgb="FFCC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LIA output [Vrms] frente a Attenuation [dB]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>
              <a:solidFill>
                <a:srgbClr val="4285F4"/>
              </a:solidFill>
            </a:ln>
          </c:spPr>
          <c:marker>
            <c:symbol val="circle"/>
            <c:size val="2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dPt>
            <c:idx val="8"/>
            <c:marker>
              <c:symbol val="none"/>
            </c:marker>
          </c:dPt>
          <c:cat>
            <c:strRef>
              <c:f>'Performance tests'!$B$22:$B$57</c:f>
            </c:strRef>
          </c:cat>
          <c:val>
            <c:numRef>
              <c:f>'Performance tests'!$C$22:$C$57</c:f>
              <c:numCache/>
            </c:numRef>
          </c:val>
          <c:smooth val="0"/>
        </c:ser>
        <c:axId val="380013093"/>
        <c:axId val="1686127546"/>
      </c:lineChart>
      <c:catAx>
        <c:axId val="3800130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Attenuation [dB]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86127546"/>
      </c:catAx>
      <c:valAx>
        <c:axId val="16861275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LOG(V_out_Att) [Log(Vrms)]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001309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 Measured vs Specified Attenuation</a:t>
            </a:r>
          </a:p>
        </c:rich>
      </c:tx>
      <c:overlay val="0"/>
    </c:title>
    <c:plotArea>
      <c:layout/>
      <c:lineChart>
        <c:ser>
          <c:idx val="0"/>
          <c:order val="0"/>
          <c:tx>
            <c:v>Measured</c:v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2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'Performance tests'!$B$66:$B$99</c:f>
            </c:strRef>
          </c:cat>
          <c:val>
            <c:numRef>
              <c:f>'Performance tests'!$H$66:$H$99</c:f>
              <c:numCache/>
            </c:numRef>
          </c:val>
          <c:smooth val="0"/>
        </c:ser>
        <c:ser>
          <c:idx val="1"/>
          <c:order val="1"/>
          <c:tx>
            <c:v>Ideal</c:v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'Performance tests'!$B$66:$B$99</c:f>
            </c:strRef>
          </c:cat>
          <c:val>
            <c:numRef>
              <c:f>'Performance tests'!$B$66:$B$99</c:f>
              <c:numCache/>
            </c:numRef>
          </c:val>
          <c:smooth val="0"/>
        </c:ser>
        <c:axId val="80577545"/>
        <c:axId val="1209757704"/>
      </c:lineChart>
      <c:catAx>
        <c:axId val="805775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Specified Att [dB]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09757704"/>
      </c:catAx>
      <c:valAx>
        <c:axId val="12097577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Measured Att [dB]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0577545"/>
      </c:valAx>
    </c:plotArea>
    <c:legend>
      <c:legendPos val="r"/>
      <c:layout>
        <c:manualLayout>
          <c:xMode val="edge"/>
          <c:yMode val="edge"/>
          <c:x val="0.4600848974458205"/>
          <c:y val="0.11553945249597423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'Performance tests'!$J$106</c:f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'Performance tests'!$B$107:$B$142</c:f>
            </c:strRef>
          </c:cat>
          <c:val>
            <c:numRef>
              <c:f>'Performance tests'!$J$107:$J$142</c:f>
              <c:numCache/>
            </c:numRef>
          </c:val>
          <c:smooth val="0"/>
        </c:ser>
        <c:ser>
          <c:idx val="1"/>
          <c:order val="1"/>
          <c:tx>
            <c:strRef>
              <c:f>'Performance tests'!$B$106</c:f>
            </c:strRef>
          </c:tx>
          <c:spPr>
            <a:ln cmpd="sng">
              <a:solidFill>
                <a:srgbClr val="EA4335"/>
              </a:solidFill>
            </a:ln>
          </c:spPr>
          <c:marker>
            <c:symbol val="none"/>
          </c:marker>
          <c:cat>
            <c:strRef>
              <c:f>'Performance tests'!$B$107:$B$142</c:f>
            </c:strRef>
          </c:cat>
          <c:val>
            <c:numRef>
              <c:f>'Performance tests'!$B$107:$B$142</c:f>
              <c:numCache/>
            </c:numRef>
          </c:val>
          <c:smooth val="0"/>
        </c:ser>
        <c:axId val="1427544623"/>
        <c:axId val="857496503"/>
      </c:lineChart>
      <c:catAx>
        <c:axId val="1427544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Specified Add [dB]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57496503"/>
      </c:catAx>
      <c:valAx>
        <c:axId val="8574965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Measured Att [dB]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2754462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9525</xdr:colOff>
      <xdr:row>21</xdr:row>
      <xdr:rowOff>0</xdr:rowOff>
    </xdr:from>
    <xdr:ext cx="8048625" cy="49815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10</xdr:col>
      <xdr:colOff>9525</xdr:colOff>
      <xdr:row>61</xdr:row>
      <xdr:rowOff>19050</xdr:rowOff>
    </xdr:from>
    <xdr:ext cx="9229725" cy="591502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12</xdr:col>
      <xdr:colOff>9525</xdr:colOff>
      <xdr:row>104</xdr:row>
      <xdr:rowOff>180975</xdr:rowOff>
    </xdr:from>
    <xdr:ext cx="9229725" cy="5695950"/>
    <xdr:graphicFrame>
      <xdr:nvGraphicFramePr>
        <xdr:cNvPr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2.5"/>
    <col customWidth="1" min="8" max="8" width="13.5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1"/>
      <c r="D2" s="1"/>
      <c r="E2" s="2" t="s">
        <v>0</v>
      </c>
      <c r="F2" s="3">
        <f> SQRT(600) * 10^((10-30)/20)</f>
        <v>2.449489743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5" t="s">
        <v>7</v>
      </c>
      <c r="I5" s="4" t="s">
        <v>8</v>
      </c>
      <c r="J5" s="4" t="s">
        <v>9</v>
      </c>
      <c r="K5" s="6" t="s">
        <v>10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7">
        <v>1.0</v>
      </c>
      <c r="C6" s="7" t="s">
        <v>11</v>
      </c>
      <c r="D6" s="7">
        <v>0.0</v>
      </c>
      <c r="E6" s="7">
        <v>2.45</v>
      </c>
      <c r="F6" s="8" t="s">
        <v>12</v>
      </c>
      <c r="G6" s="9">
        <f>10</f>
        <v>10</v>
      </c>
      <c r="H6" s="10">
        <f t="shared" ref="H6:H17" si="1">10*LOG10((E6^2)/(600* 0.001))-D6</f>
        <v>10.00180918</v>
      </c>
      <c r="I6" s="11" t="s">
        <v>12</v>
      </c>
      <c r="J6" s="12">
        <v>0.1</v>
      </c>
      <c r="K6" s="13" t="s">
        <v>12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>
      <c r="A7" s="1"/>
      <c r="B7" s="14">
        <v>2.0</v>
      </c>
      <c r="C7" s="14" t="s">
        <v>11</v>
      </c>
      <c r="D7" s="14">
        <v>10.0</v>
      </c>
      <c r="E7" s="14">
        <v>2.45</v>
      </c>
      <c r="F7" s="15">
        <v>0.7205</v>
      </c>
      <c r="G7" s="16">
        <v>0.0</v>
      </c>
      <c r="H7" s="17">
        <f t="shared" si="1"/>
        <v>0.001809183454</v>
      </c>
      <c r="I7" s="18">
        <f t="shared" ref="I7:I11" si="2">10*LOG10((F7^2) / (600 * 0.001))</f>
        <v>-0.6288328008</v>
      </c>
      <c r="J7" s="19">
        <v>0.1</v>
      </c>
      <c r="K7" s="20">
        <f t="shared" ref="K7:K11" si="3">ABS(ABS(I7)-ABS(H7))</f>
        <v>0.6270236174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14">
        <v>3.0</v>
      </c>
      <c r="C8" s="14" t="s">
        <v>11</v>
      </c>
      <c r="D8" s="14">
        <v>20.0</v>
      </c>
      <c r="E8" s="14">
        <v>2.45</v>
      </c>
      <c r="F8" s="21">
        <v>0.2279</v>
      </c>
      <c r="G8" s="16">
        <v>-10.0</v>
      </c>
      <c r="H8" s="17">
        <f t="shared" si="1"/>
        <v>-9.998190817</v>
      </c>
      <c r="I8" s="18">
        <f t="shared" si="2"/>
        <v>-10.626626</v>
      </c>
      <c r="J8" s="19">
        <v>0.1</v>
      </c>
      <c r="K8" s="20">
        <f t="shared" si="3"/>
        <v>0.6284351837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>
      <c r="A9" s="1"/>
      <c r="B9" s="14">
        <v>4.0</v>
      </c>
      <c r="C9" s="14" t="s">
        <v>11</v>
      </c>
      <c r="D9" s="14">
        <v>30.0</v>
      </c>
      <c r="E9" s="14">
        <v>2.45</v>
      </c>
      <c r="F9" s="21">
        <v>0.07266</v>
      </c>
      <c r="G9" s="16">
        <v>-20.0</v>
      </c>
      <c r="H9" s="17">
        <f t="shared" si="1"/>
        <v>-19.99819082</v>
      </c>
      <c r="I9" s="18">
        <f t="shared" si="2"/>
        <v>-20.55560463</v>
      </c>
      <c r="J9" s="19">
        <v>0.1</v>
      </c>
      <c r="K9" s="20">
        <f t="shared" si="3"/>
        <v>0.5574138168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>
      <c r="A10" s="1"/>
      <c r="B10" s="14">
        <v>5.0</v>
      </c>
      <c r="C10" s="14" t="s">
        <v>11</v>
      </c>
      <c r="D10" s="14">
        <v>40.0</v>
      </c>
      <c r="E10" s="14">
        <v>2.45</v>
      </c>
      <c r="F10" s="21">
        <v>0.02635</v>
      </c>
      <c r="G10" s="16">
        <v>-30.0</v>
      </c>
      <c r="H10" s="17">
        <f t="shared" si="1"/>
        <v>-29.99819082</v>
      </c>
      <c r="I10" s="18">
        <f t="shared" si="2"/>
        <v>-29.36590011</v>
      </c>
      <c r="J10" s="19">
        <v>0.1</v>
      </c>
      <c r="K10" s="20">
        <f t="shared" si="3"/>
        <v>0.6322907037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>
      <c r="A11" s="1"/>
      <c r="B11" s="14">
        <v>6.0</v>
      </c>
      <c r="C11" s="14" t="s">
        <v>11</v>
      </c>
      <c r="D11" s="14">
        <v>50.0</v>
      </c>
      <c r="E11" s="14">
        <v>2.45</v>
      </c>
      <c r="F11" s="21">
        <v>0.008055</v>
      </c>
      <c r="G11" s="16">
        <v>-40.0</v>
      </c>
      <c r="H11" s="17">
        <f t="shared" si="1"/>
        <v>-39.99819082</v>
      </c>
      <c r="I11" s="18">
        <f t="shared" si="2"/>
        <v>-39.66020161</v>
      </c>
      <c r="J11" s="19">
        <v>0.1</v>
      </c>
      <c r="K11" s="20">
        <f t="shared" si="3"/>
        <v>0.3379892078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>
      <c r="A12" s="1"/>
      <c r="B12" s="14">
        <v>7.0</v>
      </c>
      <c r="C12" s="14" t="s">
        <v>13</v>
      </c>
      <c r="D12" s="14">
        <v>0.0</v>
      </c>
      <c r="E12" s="14">
        <v>2.45</v>
      </c>
      <c r="F12" s="15" t="s">
        <v>14</v>
      </c>
      <c r="G12" s="16">
        <v>10.0</v>
      </c>
      <c r="H12" s="17">
        <f t="shared" si="1"/>
        <v>10.00180918</v>
      </c>
      <c r="I12" s="15" t="s">
        <v>14</v>
      </c>
      <c r="J12" s="19">
        <v>0.2</v>
      </c>
      <c r="K12" s="14" t="s">
        <v>14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>
      <c r="A13" s="1"/>
      <c r="B13" s="14">
        <v>8.0</v>
      </c>
      <c r="C13" s="14" t="s">
        <v>13</v>
      </c>
      <c r="D13" s="14">
        <v>10.0</v>
      </c>
      <c r="E13" s="14">
        <v>2.45</v>
      </c>
      <c r="F13" s="15" t="s">
        <v>14</v>
      </c>
      <c r="G13" s="16">
        <v>0.0</v>
      </c>
      <c r="H13" s="17">
        <f t="shared" si="1"/>
        <v>0.001809183454</v>
      </c>
      <c r="I13" s="15" t="s">
        <v>14</v>
      </c>
      <c r="J13" s="19">
        <v>0.2</v>
      </c>
      <c r="K13" s="14" t="s">
        <v>14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>
      <c r="A14" s="1"/>
      <c r="B14" s="14">
        <v>9.0</v>
      </c>
      <c r="C14" s="14" t="s">
        <v>13</v>
      </c>
      <c r="D14" s="14">
        <v>20.0</v>
      </c>
      <c r="E14" s="14">
        <v>2.45</v>
      </c>
      <c r="F14" s="15" t="s">
        <v>14</v>
      </c>
      <c r="G14" s="16">
        <v>-10.0</v>
      </c>
      <c r="H14" s="17">
        <f t="shared" si="1"/>
        <v>-9.998190817</v>
      </c>
      <c r="I14" s="15" t="s">
        <v>14</v>
      </c>
      <c r="J14" s="19">
        <v>0.2</v>
      </c>
      <c r="K14" s="14" t="s">
        <v>14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>
      <c r="A15" s="1"/>
      <c r="B15" s="14">
        <v>10.0</v>
      </c>
      <c r="C15" s="14" t="s">
        <v>13</v>
      </c>
      <c r="D15" s="14">
        <v>30.0</v>
      </c>
      <c r="E15" s="14">
        <v>2.45</v>
      </c>
      <c r="F15" s="15" t="s">
        <v>14</v>
      </c>
      <c r="G15" s="16">
        <v>-20.0</v>
      </c>
      <c r="H15" s="17">
        <f t="shared" si="1"/>
        <v>-19.99819082</v>
      </c>
      <c r="I15" s="15" t="s">
        <v>14</v>
      </c>
      <c r="J15" s="19">
        <v>0.2</v>
      </c>
      <c r="K15" s="14" t="s">
        <v>14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>
      <c r="A16" s="1"/>
      <c r="B16" s="14">
        <v>11.0</v>
      </c>
      <c r="C16" s="14" t="s">
        <v>13</v>
      </c>
      <c r="D16" s="14">
        <v>40.0</v>
      </c>
      <c r="E16" s="14">
        <v>2.45</v>
      </c>
      <c r="F16" s="15" t="s">
        <v>14</v>
      </c>
      <c r="G16" s="16">
        <v>-30.0</v>
      </c>
      <c r="H16" s="17">
        <f t="shared" si="1"/>
        <v>-29.99819082</v>
      </c>
      <c r="I16" s="15" t="s">
        <v>14</v>
      </c>
      <c r="J16" s="19">
        <v>0.2</v>
      </c>
      <c r="K16" s="14" t="s">
        <v>14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>
      <c r="A17" s="1"/>
      <c r="B17" s="22">
        <v>12.0</v>
      </c>
      <c r="C17" s="22" t="s">
        <v>13</v>
      </c>
      <c r="D17" s="22">
        <v>50.0</v>
      </c>
      <c r="E17" s="22">
        <v>2.45</v>
      </c>
      <c r="F17" s="23" t="s">
        <v>14</v>
      </c>
      <c r="G17" s="24">
        <v>-40.0</v>
      </c>
      <c r="H17" s="25">
        <f t="shared" si="1"/>
        <v>-39.99819082</v>
      </c>
      <c r="I17" s="23" t="s">
        <v>14</v>
      </c>
      <c r="J17" s="26">
        <v>0.2</v>
      </c>
      <c r="K17" s="22" t="s">
        <v>14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>
      <c r="A20" s="1"/>
      <c r="B20" s="27" t="s">
        <v>15</v>
      </c>
      <c r="H20" s="28" t="s">
        <v>16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>
      <c r="A21" s="1"/>
      <c r="B21" s="4" t="s">
        <v>17</v>
      </c>
      <c r="C21" s="5" t="s">
        <v>18</v>
      </c>
      <c r="D21" s="5" t="s">
        <v>19</v>
      </c>
      <c r="E21" s="5" t="s">
        <v>20</v>
      </c>
      <c r="F21" s="5" t="s">
        <v>21</v>
      </c>
      <c r="G21" s="4" t="s">
        <v>22</v>
      </c>
      <c r="H21" s="29"/>
      <c r="I21" s="29"/>
      <c r="J21" s="29"/>
      <c r="K21" s="30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</row>
    <row r="22">
      <c r="A22" s="1"/>
      <c r="B22" s="14">
        <v>0.0</v>
      </c>
      <c r="C22" s="32">
        <v>0.9215</v>
      </c>
      <c r="D22" s="7">
        <f t="shared" ref="D22:D57" si="4">C22/$C$59</f>
        <v>0.9215</v>
      </c>
      <c r="E22" s="33">
        <f t="shared" ref="E22:E57" si="5">1/(10^(B22/20))</f>
        <v>1</v>
      </c>
      <c r="F22" s="34">
        <f t="shared" ref="F22:F57" si="6">D22/E22</f>
        <v>0.9215</v>
      </c>
      <c r="G22" s="35" t="s">
        <v>23</v>
      </c>
      <c r="J22" s="36"/>
      <c r="K22" s="37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>
      <c r="A23" s="1"/>
      <c r="B23" s="14">
        <v>1.0</v>
      </c>
      <c r="C23" s="38">
        <v>0.7476</v>
      </c>
      <c r="D23" s="14">
        <f t="shared" si="4"/>
        <v>0.7476</v>
      </c>
      <c r="E23" s="39">
        <f t="shared" si="5"/>
        <v>0.8912509381</v>
      </c>
      <c r="F23" s="40">
        <f t="shared" si="6"/>
        <v>0.8388209964</v>
      </c>
      <c r="G23" s="41"/>
      <c r="J23" s="36"/>
      <c r="K23" s="37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</row>
    <row r="24">
      <c r="A24" s="1"/>
      <c r="B24" s="14">
        <v>10.0</v>
      </c>
      <c r="C24" s="38">
        <v>0.17368</v>
      </c>
      <c r="D24" s="14">
        <f t="shared" si="4"/>
        <v>0.17368</v>
      </c>
      <c r="E24" s="39">
        <f t="shared" si="5"/>
        <v>0.316227766</v>
      </c>
      <c r="F24" s="40">
        <f t="shared" si="6"/>
        <v>0.549224384</v>
      </c>
      <c r="G24" s="41"/>
      <c r="H24" s="42"/>
      <c r="I24" s="42"/>
      <c r="J24" s="36"/>
      <c r="K24" s="43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</row>
    <row r="25">
      <c r="A25" s="1"/>
      <c r="B25" s="14">
        <v>12.0</v>
      </c>
      <c r="C25" s="38">
        <v>0.13374</v>
      </c>
      <c r="D25" s="14">
        <f t="shared" si="4"/>
        <v>0.13374</v>
      </c>
      <c r="E25" s="39">
        <f t="shared" si="5"/>
        <v>0.2511886432</v>
      </c>
      <c r="F25" s="40">
        <f t="shared" si="6"/>
        <v>0.5324285299</v>
      </c>
      <c r="G25" s="41"/>
      <c r="H25" s="42"/>
      <c r="I25" s="42"/>
      <c r="J25" s="36"/>
      <c r="K25" s="43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</row>
    <row r="26">
      <c r="A26" s="1"/>
      <c r="B26" s="14">
        <v>20.0</v>
      </c>
      <c r="C26" s="38">
        <v>0.05075</v>
      </c>
      <c r="D26" s="14">
        <f t="shared" si="4"/>
        <v>0.05075</v>
      </c>
      <c r="E26" s="39">
        <f t="shared" si="5"/>
        <v>0.1</v>
      </c>
      <c r="F26" s="40">
        <f t="shared" si="6"/>
        <v>0.5075</v>
      </c>
      <c r="G26" s="4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</row>
    <row r="27">
      <c r="A27" s="1"/>
      <c r="B27" s="14">
        <v>23.0</v>
      </c>
      <c r="C27" s="38">
        <v>0.03583</v>
      </c>
      <c r="D27" s="14">
        <f t="shared" si="4"/>
        <v>0.03583</v>
      </c>
      <c r="E27" s="39">
        <f t="shared" si="5"/>
        <v>0.07079457844</v>
      </c>
      <c r="F27" s="40">
        <f t="shared" si="6"/>
        <v>0.5061122022</v>
      </c>
      <c r="G27" s="4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>
      <c r="A28" s="1"/>
      <c r="B28" s="14">
        <v>30.0</v>
      </c>
      <c r="C28" s="38">
        <v>0.015964</v>
      </c>
      <c r="D28" s="14">
        <f t="shared" si="4"/>
        <v>0.015964</v>
      </c>
      <c r="E28" s="39">
        <f t="shared" si="5"/>
        <v>0.0316227766</v>
      </c>
      <c r="F28" s="40">
        <f t="shared" si="6"/>
        <v>0.5048260057</v>
      </c>
      <c r="G28" s="4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</row>
    <row r="29">
      <c r="A29" s="1"/>
      <c r="B29" s="14">
        <v>34.0</v>
      </c>
      <c r="C29" s="38">
        <v>0.010033</v>
      </c>
      <c r="D29" s="14">
        <f t="shared" si="4"/>
        <v>0.010033</v>
      </c>
      <c r="E29" s="39">
        <f t="shared" si="5"/>
        <v>0.01995262315</v>
      </c>
      <c r="F29" s="40">
        <f t="shared" si="6"/>
        <v>0.5028411515</v>
      </c>
      <c r="G29" s="4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>
      <c r="A30" s="1"/>
      <c r="B30" s="14">
        <v>40.0</v>
      </c>
      <c r="C30" s="44">
        <v>0.004995</v>
      </c>
      <c r="D30" s="14">
        <f t="shared" si="4"/>
        <v>0.004995</v>
      </c>
      <c r="E30" s="39">
        <f t="shared" si="5"/>
        <v>0.01</v>
      </c>
      <c r="F30" s="40">
        <f t="shared" si="6"/>
        <v>0.4995</v>
      </c>
      <c r="G30" s="4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</row>
    <row r="31">
      <c r="A31" s="1"/>
      <c r="B31" s="14">
        <v>45.0</v>
      </c>
      <c r="C31" s="44">
        <v>0.002795</v>
      </c>
      <c r="D31" s="14">
        <f t="shared" si="4"/>
        <v>0.002795</v>
      </c>
      <c r="E31" s="39">
        <f t="shared" si="5"/>
        <v>0.005623413252</v>
      </c>
      <c r="F31" s="40">
        <f t="shared" si="6"/>
        <v>0.4970290951</v>
      </c>
      <c r="G31" s="4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</row>
    <row r="32">
      <c r="A32" s="1"/>
      <c r="B32" s="14">
        <v>50.0</v>
      </c>
      <c r="C32" s="44">
        <v>0.0015552</v>
      </c>
      <c r="D32" s="14">
        <f t="shared" si="4"/>
        <v>0.0015552</v>
      </c>
      <c r="E32" s="39">
        <f t="shared" si="5"/>
        <v>0.00316227766</v>
      </c>
      <c r="F32" s="40">
        <f t="shared" si="6"/>
        <v>0.4917974217</v>
      </c>
      <c r="G32" s="4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>
      <c r="A33" s="1"/>
      <c r="B33" s="14">
        <v>56.0</v>
      </c>
      <c r="C33" s="44">
        <v>7.524E-4</v>
      </c>
      <c r="D33" s="14">
        <f t="shared" si="4"/>
        <v>0.0007524</v>
      </c>
      <c r="E33" s="39">
        <f t="shared" si="5"/>
        <v>0.001584893192</v>
      </c>
      <c r="F33" s="40">
        <f t="shared" si="6"/>
        <v>0.474732306</v>
      </c>
      <c r="G33" s="4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</row>
    <row r="34">
      <c r="A34" s="1"/>
      <c r="B34" s="14">
        <v>60.0</v>
      </c>
      <c r="C34" s="45">
        <v>4.604E-4</v>
      </c>
      <c r="D34" s="14">
        <f t="shared" si="4"/>
        <v>0.0004604</v>
      </c>
      <c r="E34" s="39">
        <f t="shared" si="5"/>
        <v>0.001</v>
      </c>
      <c r="F34" s="40">
        <f t="shared" si="6"/>
        <v>0.4604</v>
      </c>
      <c r="G34" s="4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>
      <c r="A35" s="1"/>
      <c r="B35" s="14">
        <v>67.0</v>
      </c>
      <c r="C35" s="45">
        <v>1.7754E-4</v>
      </c>
      <c r="D35" s="14">
        <f t="shared" si="4"/>
        <v>0.00017754</v>
      </c>
      <c r="E35" s="39">
        <f t="shared" si="5"/>
        <v>0.0004466835922</v>
      </c>
      <c r="F35" s="40">
        <f t="shared" si="6"/>
        <v>0.3974625509</v>
      </c>
      <c r="G35" s="4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>
      <c r="A36" s="1"/>
      <c r="B36" s="14">
        <v>70.0</v>
      </c>
      <c r="C36" s="45">
        <v>1.1567E-4</v>
      </c>
      <c r="D36" s="14">
        <f t="shared" si="4"/>
        <v>0.00011567</v>
      </c>
      <c r="E36" s="39">
        <f t="shared" si="5"/>
        <v>0.000316227766</v>
      </c>
      <c r="F36" s="40">
        <f t="shared" si="6"/>
        <v>0.365780657</v>
      </c>
      <c r="G36" s="4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</row>
    <row r="37">
      <c r="A37" s="1"/>
      <c r="B37" s="14">
        <v>74.0</v>
      </c>
      <c r="C37" s="45">
        <v>5.189E-5</v>
      </c>
      <c r="D37" s="14">
        <f t="shared" si="4"/>
        <v>0.00005189</v>
      </c>
      <c r="E37" s="39">
        <f t="shared" si="5"/>
        <v>0.0001995262315</v>
      </c>
      <c r="F37" s="40">
        <f t="shared" si="6"/>
        <v>0.2600660555</v>
      </c>
      <c r="G37" s="4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</row>
    <row r="38">
      <c r="A38" s="1"/>
      <c r="B38" s="14">
        <v>78.0</v>
      </c>
      <c r="C38" s="45">
        <v>1.8054E-5</v>
      </c>
      <c r="D38" s="14">
        <f t="shared" si="4"/>
        <v>0.000018054</v>
      </c>
      <c r="E38" s="39">
        <f t="shared" si="5"/>
        <v>0.0001258925412</v>
      </c>
      <c r="F38" s="40">
        <f t="shared" si="6"/>
        <v>0.1434080195</v>
      </c>
      <c r="G38" s="4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</row>
    <row r="39">
      <c r="A39" s="1"/>
      <c r="B39" s="14">
        <v>79.0</v>
      </c>
      <c r="C39" s="45">
        <v>1.2198E-5</v>
      </c>
      <c r="D39" s="14">
        <f t="shared" si="4"/>
        <v>0.000012198</v>
      </c>
      <c r="E39" s="39">
        <f t="shared" si="5"/>
        <v>0.0001122018454</v>
      </c>
      <c r="F39" s="40">
        <f t="shared" si="6"/>
        <v>0.1087147894</v>
      </c>
      <c r="G39" s="4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</row>
    <row r="40">
      <c r="A40" s="1"/>
      <c r="B40" s="14">
        <v>79.9</v>
      </c>
      <c r="C40" s="45">
        <v>1.0489E-5</v>
      </c>
      <c r="D40" s="14">
        <f t="shared" si="4"/>
        <v>0.000010489</v>
      </c>
      <c r="E40" s="39">
        <f t="shared" si="5"/>
        <v>0.0001011579454</v>
      </c>
      <c r="F40" s="40">
        <f t="shared" si="6"/>
        <v>0.1036893341</v>
      </c>
      <c r="G40" s="4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  <row r="41">
      <c r="A41" s="1"/>
      <c r="B41" s="14">
        <v>80.0</v>
      </c>
      <c r="C41" s="45">
        <v>1.045E-5</v>
      </c>
      <c r="D41" s="14">
        <f t="shared" si="4"/>
        <v>0.00001045</v>
      </c>
      <c r="E41" s="39">
        <f t="shared" si="5"/>
        <v>0.0001</v>
      </c>
      <c r="F41" s="40">
        <f t="shared" si="6"/>
        <v>0.1045</v>
      </c>
      <c r="G41" s="46" t="s">
        <v>24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</row>
    <row r="42">
      <c r="A42" s="1"/>
      <c r="B42" s="14">
        <v>80.9</v>
      </c>
      <c r="C42" s="45">
        <v>1.1958E-5</v>
      </c>
      <c r="D42" s="14">
        <f t="shared" si="4"/>
        <v>0.000011958</v>
      </c>
      <c r="E42" s="39">
        <f t="shared" si="5"/>
        <v>0.00009015711376</v>
      </c>
      <c r="F42" s="40">
        <f t="shared" si="6"/>
        <v>0.1326351244</v>
      </c>
      <c r="G42" s="4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</row>
    <row r="43">
      <c r="A43" s="1"/>
      <c r="B43" s="14">
        <v>81.0</v>
      </c>
      <c r="C43" s="45">
        <v>1.1846E-5</v>
      </c>
      <c r="D43" s="14">
        <f t="shared" si="4"/>
        <v>0.000011846</v>
      </c>
      <c r="E43" s="39">
        <f t="shared" si="5"/>
        <v>0.00008912509381</v>
      </c>
      <c r="F43" s="40">
        <f t="shared" si="6"/>
        <v>0.1329143061</v>
      </c>
      <c r="G43" s="35" t="s">
        <v>25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</row>
    <row r="44">
      <c r="A44" s="1"/>
      <c r="B44" s="14">
        <v>82.0</v>
      </c>
      <c r="C44" s="45">
        <v>1.4914E-5</v>
      </c>
      <c r="D44" s="14">
        <f t="shared" si="4"/>
        <v>0.000014914</v>
      </c>
      <c r="E44" s="39">
        <f t="shared" si="5"/>
        <v>0.00007943282347</v>
      </c>
      <c r="F44" s="40">
        <f t="shared" si="6"/>
        <v>0.1877561359</v>
      </c>
      <c r="G44" s="4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</row>
    <row r="45">
      <c r="A45" s="1"/>
      <c r="B45" s="14">
        <v>84.5</v>
      </c>
      <c r="C45" s="45">
        <v>2.326E-5</v>
      </c>
      <c r="D45" s="14">
        <f t="shared" si="4"/>
        <v>0.00002326</v>
      </c>
      <c r="E45" s="39">
        <f t="shared" si="5"/>
        <v>0.00005956621435</v>
      </c>
      <c r="F45" s="40">
        <f t="shared" si="6"/>
        <v>0.3904898146</v>
      </c>
      <c r="G45" s="4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</row>
    <row r="46">
      <c r="A46" s="1"/>
      <c r="B46" s="14">
        <v>86.0</v>
      </c>
      <c r="C46" s="45">
        <v>2.777E-5</v>
      </c>
      <c r="D46" s="14">
        <f t="shared" si="4"/>
        <v>0.00002777</v>
      </c>
      <c r="E46" s="39">
        <f t="shared" si="5"/>
        <v>0.00005011872336</v>
      </c>
      <c r="F46" s="40">
        <f t="shared" si="6"/>
        <v>0.5540843449</v>
      </c>
      <c r="G46" s="41"/>
      <c r="H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</row>
    <row r="47">
      <c r="A47" s="1"/>
      <c r="B47" s="14">
        <v>89.0</v>
      </c>
      <c r="C47" s="45">
        <v>3.302E-5</v>
      </c>
      <c r="D47" s="14">
        <f t="shared" si="4"/>
        <v>0.00003302</v>
      </c>
      <c r="E47" s="39">
        <f t="shared" si="5"/>
        <v>0.00003548133892</v>
      </c>
      <c r="F47" s="40">
        <f t="shared" si="6"/>
        <v>0.9306300439</v>
      </c>
      <c r="G47" s="41"/>
      <c r="H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</row>
    <row r="48">
      <c r="A48" s="1"/>
      <c r="B48" s="14">
        <v>90.0</v>
      </c>
      <c r="C48" s="45">
        <v>3.158E-5</v>
      </c>
      <c r="D48" s="14">
        <f t="shared" si="4"/>
        <v>0.00003158</v>
      </c>
      <c r="E48" s="39">
        <f t="shared" si="5"/>
        <v>0.0000316227766</v>
      </c>
      <c r="F48" s="40">
        <f t="shared" si="6"/>
        <v>0.9986472851</v>
      </c>
      <c r="G48" s="41"/>
      <c r="H48" s="31"/>
      <c r="I48" s="31"/>
      <c r="J48" s="31"/>
      <c r="K48" s="47" t="s">
        <v>26</v>
      </c>
      <c r="L48" s="48" t="s">
        <v>27</v>
      </c>
      <c r="M48" s="49"/>
      <c r="N48" s="5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49">
      <c r="A49" s="1"/>
      <c r="B49" s="14">
        <v>90.1</v>
      </c>
      <c r="C49" s="45">
        <v>3.477E-5</v>
      </c>
      <c r="D49" s="14">
        <f t="shared" si="4"/>
        <v>0.00003477</v>
      </c>
      <c r="E49" s="39">
        <f t="shared" si="5"/>
        <v>0.00003126079367</v>
      </c>
      <c r="F49" s="40">
        <f t="shared" si="6"/>
        <v>1.11225583</v>
      </c>
      <c r="G49" s="4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</row>
    <row r="50">
      <c r="A50" s="1"/>
      <c r="B50" s="14">
        <v>95.0</v>
      </c>
      <c r="C50" s="45">
        <v>4.349E-5</v>
      </c>
      <c r="D50" s="14">
        <f t="shared" si="4"/>
        <v>0.00004349</v>
      </c>
      <c r="E50" s="39">
        <f t="shared" si="5"/>
        <v>0.0000177827941</v>
      </c>
      <c r="F50" s="40">
        <f t="shared" si="6"/>
        <v>2.445622423</v>
      </c>
      <c r="G50" s="4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</row>
    <row r="51">
      <c r="A51" s="1"/>
      <c r="B51" s="14">
        <v>100.0</v>
      </c>
      <c r="C51" s="45">
        <v>4.225E-5</v>
      </c>
      <c r="D51" s="14">
        <f t="shared" si="4"/>
        <v>0.00004225</v>
      </c>
      <c r="E51" s="39">
        <f t="shared" si="5"/>
        <v>0.00001</v>
      </c>
      <c r="F51" s="40">
        <f t="shared" si="6"/>
        <v>4.225</v>
      </c>
      <c r="G51" s="4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  <row r="52">
      <c r="A52" s="1"/>
      <c r="B52" s="14">
        <v>100.2</v>
      </c>
      <c r="C52" s="45">
        <v>4.57E-5</v>
      </c>
      <c r="D52" s="14">
        <f t="shared" si="4"/>
        <v>0.0000457</v>
      </c>
      <c r="E52" s="39">
        <f t="shared" si="5"/>
        <v>0.00000977237221</v>
      </c>
      <c r="F52" s="40">
        <f t="shared" si="6"/>
        <v>4.676448975</v>
      </c>
      <c r="G52" s="4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</row>
    <row r="53">
      <c r="A53" s="1"/>
      <c r="B53" s="14">
        <v>105.0</v>
      </c>
      <c r="C53" s="45">
        <v>4.966E-5</v>
      </c>
      <c r="D53" s="14">
        <f t="shared" si="4"/>
        <v>0.00004966</v>
      </c>
      <c r="E53" s="39">
        <f t="shared" si="5"/>
        <v>0.000005623413252</v>
      </c>
      <c r="F53" s="40">
        <f t="shared" si="6"/>
        <v>8.83093555</v>
      </c>
      <c r="G53" s="4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</row>
    <row r="54">
      <c r="A54" s="1"/>
      <c r="B54" s="14">
        <v>110.0</v>
      </c>
      <c r="C54" s="45">
        <v>4.56E-5</v>
      </c>
      <c r="D54" s="14">
        <f t="shared" si="4"/>
        <v>0.0000456</v>
      </c>
      <c r="E54" s="39">
        <f t="shared" si="5"/>
        <v>0.00000316227766</v>
      </c>
      <c r="F54" s="40">
        <f t="shared" si="6"/>
        <v>14.41998613</v>
      </c>
      <c r="G54" s="4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</row>
    <row r="55">
      <c r="A55" s="1"/>
      <c r="B55" s="14">
        <v>110.3</v>
      </c>
      <c r="C55" s="45">
        <v>4.9E-5</v>
      </c>
      <c r="D55" s="14">
        <f t="shared" si="4"/>
        <v>0.000049</v>
      </c>
      <c r="E55" s="39">
        <f t="shared" si="5"/>
        <v>0.000003054921113</v>
      </c>
      <c r="F55" s="40">
        <f t="shared" si="6"/>
        <v>16.03969405</v>
      </c>
      <c r="G55" s="4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</row>
    <row r="56">
      <c r="A56" s="1"/>
      <c r="B56" s="14">
        <v>115.0</v>
      </c>
      <c r="C56" s="45">
        <v>5.188E-5</v>
      </c>
      <c r="D56" s="14">
        <f t="shared" si="4"/>
        <v>0.00005188</v>
      </c>
      <c r="E56" s="39">
        <f t="shared" si="5"/>
        <v>0.00000177827941</v>
      </c>
      <c r="F56" s="40">
        <f t="shared" si="6"/>
        <v>29.17426795</v>
      </c>
      <c r="G56" s="4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</row>
    <row r="57">
      <c r="A57" s="1"/>
      <c r="B57" s="22">
        <v>119.9</v>
      </c>
      <c r="C57" s="51">
        <v>4.718E-5</v>
      </c>
      <c r="D57" s="22">
        <f t="shared" si="4"/>
        <v>0.00004718</v>
      </c>
      <c r="E57" s="52">
        <f t="shared" si="5"/>
        <v>0.000001011579454</v>
      </c>
      <c r="F57" s="53">
        <f t="shared" si="6"/>
        <v>46.63993501</v>
      </c>
      <c r="G57" s="54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</row>
    <row r="58">
      <c r="A58" s="1"/>
      <c r="B58" s="36"/>
      <c r="C58" s="1"/>
      <c r="D58" s="1"/>
      <c r="E58" s="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>
      <c r="A59" s="1"/>
      <c r="B59" s="55" t="s">
        <v>28</v>
      </c>
      <c r="C59" s="56">
        <v>1.0</v>
      </c>
      <c r="D59" s="1"/>
      <c r="E59" s="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>
      <c r="A60" s="1"/>
      <c r="B60" s="36"/>
      <c r="C60" s="1"/>
      <c r="D60" s="1"/>
      <c r="E60" s="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>
      <c r="A61" s="1"/>
      <c r="B61" s="36"/>
      <c r="C61" s="1"/>
      <c r="D61" s="1"/>
      <c r="E61" s="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>
      <c r="A62" s="1"/>
      <c r="B62" s="27" t="s">
        <v>29</v>
      </c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</row>
    <row r="63">
      <c r="A63" s="1"/>
      <c r="B63" s="4" t="s">
        <v>17</v>
      </c>
      <c r="C63" s="5" t="s">
        <v>18</v>
      </c>
      <c r="D63" s="5" t="s">
        <v>19</v>
      </c>
      <c r="E63" s="5" t="s">
        <v>20</v>
      </c>
      <c r="F63" s="5" t="s">
        <v>21</v>
      </c>
      <c r="G63" s="4" t="s">
        <v>22</v>
      </c>
      <c r="H63" s="4" t="s">
        <v>30</v>
      </c>
      <c r="I63" s="4" t="s">
        <v>31</v>
      </c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</row>
    <row r="64">
      <c r="A64" s="1"/>
      <c r="B64" s="14">
        <v>0.0</v>
      </c>
      <c r="C64" s="57">
        <v>0.9941</v>
      </c>
      <c r="D64" s="7">
        <f t="shared" ref="D64:D99" si="7">C64/$C$59</f>
        <v>0.9941</v>
      </c>
      <c r="E64" s="33">
        <f t="shared" ref="E64:E99" si="8">1/(10^(B64/20))</f>
        <v>1</v>
      </c>
      <c r="F64" s="58">
        <f t="shared" ref="F64:F99" si="9">D64/E64</f>
        <v>0.9941</v>
      </c>
      <c r="G64" s="35" t="s">
        <v>23</v>
      </c>
      <c r="H64" s="59">
        <f t="shared" ref="H64:H99" si="10">20*LOG10(1/D64)</f>
        <v>0.05139852405</v>
      </c>
      <c r="I64" s="59">
        <f t="shared" ref="I64:I99" si="11">B64-H64</f>
        <v>-0.05139852405</v>
      </c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</row>
    <row r="65">
      <c r="A65" s="1"/>
      <c r="B65" s="14">
        <v>1.0</v>
      </c>
      <c r="C65" s="60">
        <v>0.8856</v>
      </c>
      <c r="D65" s="14">
        <f t="shared" si="7"/>
        <v>0.8856</v>
      </c>
      <c r="E65" s="39">
        <f t="shared" si="8"/>
        <v>0.8912509381</v>
      </c>
      <c r="F65" s="61">
        <f t="shared" si="9"/>
        <v>0.9936595431</v>
      </c>
      <c r="G65" s="41"/>
      <c r="H65" s="59">
        <f t="shared" si="10"/>
        <v>1.055247843</v>
      </c>
      <c r="I65" s="59">
        <f t="shared" si="11"/>
        <v>-0.05524784259</v>
      </c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</row>
    <row r="66">
      <c r="A66" s="1"/>
      <c r="B66" s="14">
        <v>10.0</v>
      </c>
      <c r="C66" s="60">
        <v>0.3143</v>
      </c>
      <c r="D66" s="14">
        <f t="shared" si="7"/>
        <v>0.3143</v>
      </c>
      <c r="E66" s="39">
        <f t="shared" si="8"/>
        <v>0.316227766</v>
      </c>
      <c r="F66" s="61">
        <f t="shared" si="9"/>
        <v>0.9939038686</v>
      </c>
      <c r="G66" s="41"/>
      <c r="H66" s="59">
        <f t="shared" si="10"/>
        <v>10.05311238</v>
      </c>
      <c r="I66" s="59">
        <f t="shared" si="11"/>
        <v>-0.05311237965</v>
      </c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>
      <c r="A67" s="1"/>
      <c r="B67" s="14">
        <v>12.0</v>
      </c>
      <c r="C67" s="60">
        <v>0.2496</v>
      </c>
      <c r="D67" s="14">
        <f t="shared" si="7"/>
        <v>0.2496</v>
      </c>
      <c r="E67" s="39">
        <f t="shared" si="8"/>
        <v>0.2511886432</v>
      </c>
      <c r="F67" s="61">
        <f t="shared" si="9"/>
        <v>0.9936754977</v>
      </c>
      <c r="G67" s="41"/>
      <c r="H67" s="59">
        <f t="shared" si="10"/>
        <v>12.05510838</v>
      </c>
      <c r="I67" s="59">
        <f t="shared" si="11"/>
        <v>-0.05510837979</v>
      </c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>
      <c r="A68" s="1"/>
      <c r="B68" s="14">
        <v>20.0</v>
      </c>
      <c r="C68" s="60">
        <v>0.0826</v>
      </c>
      <c r="D68" s="14">
        <f t="shared" si="7"/>
        <v>0.0826</v>
      </c>
      <c r="E68" s="39">
        <f t="shared" si="8"/>
        <v>0.1</v>
      </c>
      <c r="F68" s="40">
        <f t="shared" si="9"/>
        <v>0.826</v>
      </c>
      <c r="G68" s="41"/>
      <c r="H68" s="59">
        <f t="shared" si="10"/>
        <v>21.66039905</v>
      </c>
      <c r="I68" s="59">
        <f t="shared" si="11"/>
        <v>-1.660399054</v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>
      <c r="A69" s="1"/>
      <c r="B69" s="14">
        <v>23.0</v>
      </c>
      <c r="C69" s="60">
        <v>0.05863</v>
      </c>
      <c r="D69" s="14">
        <f t="shared" si="7"/>
        <v>0.05863</v>
      </c>
      <c r="E69" s="39">
        <f t="shared" si="8"/>
        <v>0.07079457844</v>
      </c>
      <c r="F69" s="40">
        <f t="shared" si="9"/>
        <v>0.8281707624</v>
      </c>
      <c r="G69" s="46" t="s">
        <v>32</v>
      </c>
      <c r="H69" s="59">
        <f t="shared" si="10"/>
        <v>24.63760212</v>
      </c>
      <c r="I69" s="59">
        <f t="shared" si="11"/>
        <v>-1.637602116</v>
      </c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>
      <c r="A70" s="1"/>
      <c r="B70" s="14">
        <v>30.0</v>
      </c>
      <c r="C70" s="60">
        <v>0.03142</v>
      </c>
      <c r="D70" s="14">
        <f t="shared" si="7"/>
        <v>0.03142</v>
      </c>
      <c r="E70" s="39">
        <f t="shared" si="8"/>
        <v>0.0316227766</v>
      </c>
      <c r="F70" s="40">
        <f t="shared" si="9"/>
        <v>0.9935876408</v>
      </c>
      <c r="G70" s="41"/>
      <c r="H70" s="59">
        <f t="shared" si="10"/>
        <v>30.05587639</v>
      </c>
      <c r="I70" s="59">
        <f t="shared" si="11"/>
        <v>-0.05587638592</v>
      </c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>
      <c r="A71" s="1"/>
      <c r="B71" s="14">
        <v>34.0</v>
      </c>
      <c r="C71" s="60">
        <v>0.019812</v>
      </c>
      <c r="D71" s="14">
        <f t="shared" si="7"/>
        <v>0.019812</v>
      </c>
      <c r="E71" s="39">
        <f t="shared" si="8"/>
        <v>0.01995262315</v>
      </c>
      <c r="F71" s="40">
        <f t="shared" si="9"/>
        <v>0.9929521473</v>
      </c>
      <c r="G71" s="35" t="s">
        <v>23</v>
      </c>
      <c r="H71" s="59">
        <f t="shared" si="10"/>
        <v>34.06143361</v>
      </c>
      <c r="I71" s="59">
        <f t="shared" si="11"/>
        <v>-0.06143361379</v>
      </c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>
      <c r="A72" s="1"/>
      <c r="B72" s="14">
        <v>40.0</v>
      </c>
      <c r="C72" s="60">
        <v>0.009835</v>
      </c>
      <c r="D72" s="14">
        <f t="shared" si="7"/>
        <v>0.009835</v>
      </c>
      <c r="E72" s="39">
        <f t="shared" si="8"/>
        <v>0.01</v>
      </c>
      <c r="F72" s="40">
        <f t="shared" si="9"/>
        <v>0.9835</v>
      </c>
      <c r="G72" s="41"/>
      <c r="H72" s="59">
        <f t="shared" si="10"/>
        <v>40.14451271</v>
      </c>
      <c r="I72" s="59">
        <f t="shared" si="11"/>
        <v>-0.1445127149</v>
      </c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>
      <c r="A73" s="1"/>
      <c r="B73" s="14">
        <v>45.0</v>
      </c>
      <c r="C73" s="60">
        <v>0.005525</v>
      </c>
      <c r="D73" s="14">
        <f t="shared" si="7"/>
        <v>0.005525</v>
      </c>
      <c r="E73" s="39">
        <f t="shared" si="8"/>
        <v>0.005623413252</v>
      </c>
      <c r="F73" s="40">
        <f t="shared" si="9"/>
        <v>0.982499374</v>
      </c>
      <c r="G73" s="41"/>
      <c r="H73" s="59">
        <f t="shared" si="10"/>
        <v>45.15335435</v>
      </c>
      <c r="I73" s="59">
        <f t="shared" si="11"/>
        <v>-0.1533543529</v>
      </c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>
      <c r="A74" s="1"/>
      <c r="B74" s="14">
        <v>50.0</v>
      </c>
      <c r="C74" s="60">
        <v>0.003118</v>
      </c>
      <c r="D74" s="14">
        <f t="shared" si="7"/>
        <v>0.003118</v>
      </c>
      <c r="E74" s="39">
        <f t="shared" si="8"/>
        <v>0.00316227766</v>
      </c>
      <c r="F74" s="40">
        <f t="shared" si="9"/>
        <v>0.9859981744</v>
      </c>
      <c r="G74" s="41"/>
      <c r="H74" s="59">
        <f t="shared" si="10"/>
        <v>50.12247778</v>
      </c>
      <c r="I74" s="59">
        <f t="shared" si="11"/>
        <v>-0.1224777829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>
      <c r="A75" s="1"/>
      <c r="B75" s="14">
        <v>56.0</v>
      </c>
      <c r="C75" s="60">
        <v>0.0015384</v>
      </c>
      <c r="D75" s="14">
        <f t="shared" si="7"/>
        <v>0.0015384</v>
      </c>
      <c r="E75" s="39">
        <f t="shared" si="8"/>
        <v>0.001584893192</v>
      </c>
      <c r="F75" s="40">
        <f t="shared" si="9"/>
        <v>0.9706647787</v>
      </c>
      <c r="G75" s="41"/>
      <c r="H75" s="59">
        <f t="shared" si="10"/>
        <v>56.25861458</v>
      </c>
      <c r="I75" s="59">
        <f t="shared" si="11"/>
        <v>-0.2586145754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>
      <c r="A76" s="1"/>
      <c r="B76" s="14">
        <v>60.0</v>
      </c>
      <c r="C76" s="60">
        <v>9.457E-4</v>
      </c>
      <c r="D76" s="14">
        <f t="shared" si="7"/>
        <v>0.0009457</v>
      </c>
      <c r="E76" s="39">
        <f t="shared" si="8"/>
        <v>0.001</v>
      </c>
      <c r="F76" s="40">
        <f t="shared" si="9"/>
        <v>0.9457</v>
      </c>
      <c r="G76" s="41"/>
      <c r="H76" s="59">
        <f t="shared" si="10"/>
        <v>60.48493222</v>
      </c>
      <c r="I76" s="59">
        <f t="shared" si="11"/>
        <v>-0.4849322193</v>
      </c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>
      <c r="A77" s="1"/>
      <c r="B77" s="14">
        <v>67.0</v>
      </c>
      <c r="C77" s="60">
        <v>3.953E-4</v>
      </c>
      <c r="D77" s="14">
        <f t="shared" si="7"/>
        <v>0.0003953</v>
      </c>
      <c r="E77" s="39">
        <f t="shared" si="8"/>
        <v>0.0004466835922</v>
      </c>
      <c r="F77" s="40">
        <f t="shared" si="9"/>
        <v>0.8849664661</v>
      </c>
      <c r="G77" s="41"/>
      <c r="H77" s="59">
        <f t="shared" si="10"/>
        <v>68.06146371</v>
      </c>
      <c r="I77" s="59">
        <f t="shared" si="11"/>
        <v>-1.061463713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</row>
    <row r="78">
      <c r="A78" s="1"/>
      <c r="B78" s="14">
        <v>70.0</v>
      </c>
      <c r="C78" s="60">
        <v>2.665E-4</v>
      </c>
      <c r="D78" s="14">
        <f t="shared" si="7"/>
        <v>0.0002665</v>
      </c>
      <c r="E78" s="39">
        <f t="shared" si="8"/>
        <v>0.000316227766</v>
      </c>
      <c r="F78" s="40">
        <f t="shared" si="9"/>
        <v>0.8427469964</v>
      </c>
      <c r="G78" s="41"/>
      <c r="H78" s="59">
        <f t="shared" si="10"/>
        <v>71.48605573</v>
      </c>
      <c r="I78" s="59">
        <f t="shared" si="11"/>
        <v>-1.486055733</v>
      </c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>
      <c r="A79" s="1"/>
      <c r="B79" s="14">
        <v>74.0</v>
      </c>
      <c r="C79" s="60">
        <v>1.5022E-4</v>
      </c>
      <c r="D79" s="14">
        <f t="shared" si="7"/>
        <v>0.00015022</v>
      </c>
      <c r="E79" s="39">
        <f t="shared" si="8"/>
        <v>0.0001995262315</v>
      </c>
      <c r="F79" s="40">
        <f t="shared" si="9"/>
        <v>0.7528834624</v>
      </c>
      <c r="G79" s="41"/>
      <c r="H79" s="59">
        <f t="shared" si="10"/>
        <v>76.46544485</v>
      </c>
      <c r="I79" s="59">
        <f t="shared" si="11"/>
        <v>-2.465444847</v>
      </c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>
      <c r="A80" s="1"/>
      <c r="B80" s="14">
        <v>78.0</v>
      </c>
      <c r="C80" s="62">
        <v>7.651E-5</v>
      </c>
      <c r="D80" s="14">
        <f t="shared" si="7"/>
        <v>0.00007651</v>
      </c>
      <c r="E80" s="39">
        <f t="shared" si="8"/>
        <v>0.0001258925412</v>
      </c>
      <c r="F80" s="40">
        <f t="shared" si="9"/>
        <v>0.6077405324</v>
      </c>
      <c r="G80" s="41"/>
      <c r="H80" s="59">
        <f t="shared" si="10"/>
        <v>82.32563596</v>
      </c>
      <c r="I80" s="59">
        <f t="shared" si="11"/>
        <v>-4.325635961</v>
      </c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>
      <c r="A81" s="1"/>
      <c r="B81" s="14">
        <v>79.0</v>
      </c>
      <c r="C81" s="62">
        <v>6.305E-5</v>
      </c>
      <c r="D81" s="14">
        <f t="shared" si="7"/>
        <v>0.00006305</v>
      </c>
      <c r="E81" s="39">
        <f t="shared" si="8"/>
        <v>0.0001122018454</v>
      </c>
      <c r="F81" s="40">
        <f t="shared" si="9"/>
        <v>0.5619337165</v>
      </c>
      <c r="G81" s="41"/>
      <c r="H81" s="59">
        <f t="shared" si="10"/>
        <v>84.00629818</v>
      </c>
      <c r="I81" s="59">
        <f t="shared" si="11"/>
        <v>-5.006298182</v>
      </c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>
      <c r="A82" s="1"/>
      <c r="B82" s="14">
        <v>79.9</v>
      </c>
      <c r="C82" s="62">
        <v>5.196E-5</v>
      </c>
      <c r="D82" s="14">
        <f t="shared" si="7"/>
        <v>0.00005196</v>
      </c>
      <c r="E82" s="39">
        <f t="shared" si="8"/>
        <v>0.0001011579454</v>
      </c>
      <c r="F82" s="40">
        <f t="shared" si="9"/>
        <v>0.513652188</v>
      </c>
      <c r="G82" s="41"/>
      <c r="H82" s="59">
        <f t="shared" si="10"/>
        <v>85.68661715</v>
      </c>
      <c r="I82" s="59">
        <f t="shared" si="11"/>
        <v>-5.786617152</v>
      </c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>
      <c r="A83" s="1"/>
      <c r="B83" s="14">
        <v>80.0</v>
      </c>
      <c r="C83" s="62">
        <v>5.195E-5</v>
      </c>
      <c r="D83" s="14">
        <f t="shared" si="7"/>
        <v>0.00005195</v>
      </c>
      <c r="E83" s="39">
        <f t="shared" si="8"/>
        <v>0.0001</v>
      </c>
      <c r="F83" s="40">
        <f t="shared" si="9"/>
        <v>0.5195</v>
      </c>
      <c r="G83" s="41"/>
      <c r="H83" s="59">
        <f t="shared" si="10"/>
        <v>85.68828896</v>
      </c>
      <c r="I83" s="59">
        <f t="shared" si="11"/>
        <v>-5.688288962</v>
      </c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</row>
    <row r="84">
      <c r="A84" s="1"/>
      <c r="B84" s="14">
        <v>80.9</v>
      </c>
      <c r="C84" s="62">
        <v>4.201E-5</v>
      </c>
      <c r="D84" s="14">
        <f t="shared" si="7"/>
        <v>0.00004201</v>
      </c>
      <c r="E84" s="39">
        <f t="shared" si="8"/>
        <v>0.00009015711376</v>
      </c>
      <c r="F84" s="40">
        <f t="shared" si="9"/>
        <v>0.4659643399</v>
      </c>
      <c r="G84" s="41"/>
      <c r="H84" s="59">
        <f t="shared" si="10"/>
        <v>87.53294637</v>
      </c>
      <c r="I84" s="59">
        <f t="shared" si="11"/>
        <v>-6.632946369</v>
      </c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</row>
    <row r="85">
      <c r="A85" s="1"/>
      <c r="B85" s="14">
        <v>81.0</v>
      </c>
      <c r="C85" s="62">
        <v>4.083E-5</v>
      </c>
      <c r="D85" s="14">
        <f t="shared" si="7"/>
        <v>0.00004083</v>
      </c>
      <c r="E85" s="39">
        <f t="shared" si="8"/>
        <v>0.00008912509381</v>
      </c>
      <c r="F85" s="40">
        <f t="shared" si="9"/>
        <v>0.4581201349</v>
      </c>
      <c r="G85" s="41"/>
      <c r="H85" s="59">
        <f t="shared" si="10"/>
        <v>87.7804124</v>
      </c>
      <c r="I85" s="59">
        <f t="shared" si="11"/>
        <v>-6.780412402</v>
      </c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</row>
    <row r="86">
      <c r="A86" s="1"/>
      <c r="B86" s="14">
        <v>82.0</v>
      </c>
      <c r="C86" s="62">
        <v>3.098E-5</v>
      </c>
      <c r="D86" s="14">
        <f t="shared" si="7"/>
        <v>0.00003098</v>
      </c>
      <c r="E86" s="39">
        <f t="shared" si="8"/>
        <v>0.00007943282347</v>
      </c>
      <c r="F86" s="40">
        <f t="shared" si="9"/>
        <v>0.3900150926</v>
      </c>
      <c r="G86" s="41"/>
      <c r="H86" s="59">
        <f t="shared" si="10"/>
        <v>90.17837173</v>
      </c>
      <c r="I86" s="59">
        <f t="shared" si="11"/>
        <v>-8.178371732</v>
      </c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</row>
    <row r="87">
      <c r="A87" s="1"/>
      <c r="B87" s="14">
        <v>84.5</v>
      </c>
      <c r="C87" s="62">
        <v>1.1218E-5</v>
      </c>
      <c r="D87" s="14">
        <f t="shared" si="7"/>
        <v>0.000011218</v>
      </c>
      <c r="E87" s="39">
        <f t="shared" si="8"/>
        <v>0.00005956621435</v>
      </c>
      <c r="F87" s="40">
        <f t="shared" si="9"/>
        <v>0.1883282348</v>
      </c>
      <c r="G87" s="41"/>
      <c r="H87" s="59">
        <f t="shared" si="10"/>
        <v>99.00169129</v>
      </c>
      <c r="I87" s="59">
        <f t="shared" si="11"/>
        <v>-14.50169129</v>
      </c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</row>
    <row r="88">
      <c r="A88" s="1"/>
      <c r="B88" s="14">
        <v>86.0</v>
      </c>
      <c r="C88" s="62">
        <v>2.545E-6</v>
      </c>
      <c r="D88" s="14">
        <f t="shared" si="7"/>
        <v>0.000002545</v>
      </c>
      <c r="E88" s="39">
        <f t="shared" si="8"/>
        <v>0.00005011872336</v>
      </c>
      <c r="F88" s="40">
        <f t="shared" si="9"/>
        <v>0.05077942592</v>
      </c>
      <c r="G88" s="46" t="s">
        <v>33</v>
      </c>
      <c r="H88" s="59">
        <f t="shared" si="10"/>
        <v>111.8862443</v>
      </c>
      <c r="I88" s="59">
        <f t="shared" si="11"/>
        <v>-25.88624427</v>
      </c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</row>
    <row r="89">
      <c r="A89" s="1"/>
      <c r="B89" s="14">
        <v>89.0</v>
      </c>
      <c r="C89" s="62">
        <v>1.354E-5</v>
      </c>
      <c r="D89" s="14">
        <f t="shared" si="7"/>
        <v>0.00001354</v>
      </c>
      <c r="E89" s="39">
        <f t="shared" si="8"/>
        <v>0.00003548133892</v>
      </c>
      <c r="F89" s="40">
        <f t="shared" si="9"/>
        <v>0.3816090489</v>
      </c>
      <c r="G89" s="35" t="s">
        <v>25</v>
      </c>
      <c r="H89" s="59">
        <f t="shared" si="10"/>
        <v>97.36762671</v>
      </c>
      <c r="I89" s="59">
        <f t="shared" si="11"/>
        <v>-8.367626713</v>
      </c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</row>
    <row r="90">
      <c r="A90" s="1"/>
      <c r="B90" s="14">
        <v>90.0</v>
      </c>
      <c r="C90" s="62">
        <v>1.7425E-5</v>
      </c>
      <c r="D90" s="14">
        <f t="shared" si="7"/>
        <v>0.000017425</v>
      </c>
      <c r="E90" s="39">
        <f t="shared" si="8"/>
        <v>0.0000316227766</v>
      </c>
      <c r="F90" s="40">
        <f t="shared" si="9"/>
        <v>0.5510268823</v>
      </c>
      <c r="G90" s="41"/>
      <c r="H90" s="59">
        <f t="shared" si="10"/>
        <v>95.17654426</v>
      </c>
      <c r="I90" s="59">
        <f t="shared" si="11"/>
        <v>-5.176544265</v>
      </c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</row>
    <row r="91">
      <c r="A91" s="1"/>
      <c r="B91" s="14">
        <v>90.1</v>
      </c>
      <c r="C91" s="62">
        <v>1.7773E-5</v>
      </c>
      <c r="D91" s="14">
        <f t="shared" si="7"/>
        <v>0.000017773</v>
      </c>
      <c r="E91" s="39">
        <f t="shared" si="8"/>
        <v>0.00003126079367</v>
      </c>
      <c r="F91" s="40">
        <f t="shared" si="9"/>
        <v>0.5685396278</v>
      </c>
      <c r="G91" s="41"/>
      <c r="H91" s="59">
        <f t="shared" si="10"/>
        <v>95.00478518</v>
      </c>
      <c r="I91" s="59">
        <f t="shared" si="11"/>
        <v>-4.904785182</v>
      </c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</row>
    <row r="92">
      <c r="A92" s="1"/>
      <c r="B92" s="14">
        <v>95.0</v>
      </c>
      <c r="C92" s="62">
        <v>3.131E-5</v>
      </c>
      <c r="D92" s="14">
        <f t="shared" si="7"/>
        <v>0.00003131</v>
      </c>
      <c r="E92" s="39">
        <f t="shared" si="8"/>
        <v>0.0000177827941</v>
      </c>
      <c r="F92" s="40">
        <f t="shared" si="9"/>
        <v>1.760690689</v>
      </c>
      <c r="G92" s="41"/>
      <c r="H92" s="59">
        <f t="shared" si="10"/>
        <v>90.08633865</v>
      </c>
      <c r="I92" s="59">
        <f t="shared" si="11"/>
        <v>4.913661352</v>
      </c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</row>
    <row r="93">
      <c r="A93" s="1"/>
      <c r="B93" s="14">
        <v>100.0</v>
      </c>
      <c r="C93" s="62">
        <v>3.909E-5</v>
      </c>
      <c r="D93" s="14">
        <f t="shared" si="7"/>
        <v>0.00003909</v>
      </c>
      <c r="E93" s="39">
        <f t="shared" si="8"/>
        <v>0.00001</v>
      </c>
      <c r="F93" s="40">
        <f t="shared" si="9"/>
        <v>3.909</v>
      </c>
      <c r="G93" s="41"/>
      <c r="H93" s="59">
        <f t="shared" si="10"/>
        <v>88.15868659</v>
      </c>
      <c r="I93" s="59">
        <f t="shared" si="11"/>
        <v>11.84131341</v>
      </c>
      <c r="J93" s="63"/>
      <c r="K93" s="64" t="s">
        <v>26</v>
      </c>
      <c r="L93" s="65" t="s">
        <v>34</v>
      </c>
      <c r="M93" s="66"/>
      <c r="N93" s="66"/>
      <c r="O93" s="66"/>
      <c r="P93" s="67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</row>
    <row r="94">
      <c r="A94" s="1"/>
      <c r="B94" s="14">
        <v>100.2</v>
      </c>
      <c r="C94" s="62">
        <v>3.932E-5</v>
      </c>
      <c r="D94" s="14">
        <f t="shared" si="7"/>
        <v>0.00003932</v>
      </c>
      <c r="E94" s="39">
        <f t="shared" si="8"/>
        <v>0.00000977237221</v>
      </c>
      <c r="F94" s="40">
        <f t="shared" si="9"/>
        <v>4.023588046</v>
      </c>
      <c r="G94" s="41"/>
      <c r="H94" s="59">
        <f t="shared" si="10"/>
        <v>88.10772982</v>
      </c>
      <c r="I94" s="59">
        <f t="shared" si="11"/>
        <v>12.09227018</v>
      </c>
      <c r="J94" s="31"/>
      <c r="K94" s="68"/>
      <c r="P94" s="4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</row>
    <row r="95">
      <c r="A95" s="1"/>
      <c r="B95" s="14">
        <v>105.0</v>
      </c>
      <c r="C95" s="62">
        <v>4.341E-5</v>
      </c>
      <c r="D95" s="14">
        <f t="shared" si="7"/>
        <v>0.00004341</v>
      </c>
      <c r="E95" s="39">
        <f t="shared" si="8"/>
        <v>0.000005623413252</v>
      </c>
      <c r="F95" s="40">
        <f t="shared" si="9"/>
        <v>7.719510919</v>
      </c>
      <c r="G95" s="41"/>
      <c r="H95" s="59">
        <f t="shared" si="10"/>
        <v>87.24820428</v>
      </c>
      <c r="I95" s="59">
        <f t="shared" si="11"/>
        <v>17.75179572</v>
      </c>
      <c r="J95" s="31"/>
      <c r="K95" s="69"/>
      <c r="L95" s="70"/>
      <c r="M95" s="70"/>
      <c r="N95" s="70"/>
      <c r="O95" s="70"/>
      <c r="P95" s="54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</row>
    <row r="96">
      <c r="A96" s="1"/>
      <c r="B96" s="14">
        <v>110.0</v>
      </c>
      <c r="C96" s="62">
        <v>4.584E-5</v>
      </c>
      <c r="D96" s="14">
        <f t="shared" si="7"/>
        <v>0.00004584</v>
      </c>
      <c r="E96" s="39">
        <f t="shared" si="8"/>
        <v>0.00000316227766</v>
      </c>
      <c r="F96" s="40">
        <f t="shared" si="9"/>
        <v>14.49588079</v>
      </c>
      <c r="G96" s="41"/>
      <c r="H96" s="59">
        <f t="shared" si="10"/>
        <v>86.77510782</v>
      </c>
      <c r="I96" s="59">
        <f t="shared" si="11"/>
        <v>23.22489218</v>
      </c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</row>
    <row r="97">
      <c r="A97" s="1"/>
      <c r="B97" s="14">
        <v>110.3</v>
      </c>
      <c r="C97" s="62">
        <v>4.607E-5</v>
      </c>
      <c r="D97" s="14">
        <f t="shared" si="7"/>
        <v>0.00004607</v>
      </c>
      <c r="E97" s="39">
        <f t="shared" si="8"/>
        <v>0.000003054921113</v>
      </c>
      <c r="F97" s="40">
        <f t="shared" si="9"/>
        <v>15.08058581</v>
      </c>
      <c r="G97" s="41"/>
      <c r="H97" s="59">
        <f t="shared" si="10"/>
        <v>86.73163575</v>
      </c>
      <c r="I97" s="59">
        <f t="shared" si="11"/>
        <v>23.56836425</v>
      </c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</row>
    <row r="98">
      <c r="A98" s="1"/>
      <c r="B98" s="14">
        <v>115.0</v>
      </c>
      <c r="C98" s="62">
        <v>4.727E-5</v>
      </c>
      <c r="D98" s="14">
        <f t="shared" si="7"/>
        <v>0.00004727</v>
      </c>
      <c r="E98" s="39">
        <f t="shared" si="8"/>
        <v>0.00000177827941</v>
      </c>
      <c r="F98" s="40">
        <f t="shared" si="9"/>
        <v>26.58187444</v>
      </c>
      <c r="G98" s="41"/>
      <c r="H98" s="59">
        <f t="shared" si="10"/>
        <v>86.50828795</v>
      </c>
      <c r="I98" s="59">
        <f t="shared" si="11"/>
        <v>28.49171205</v>
      </c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</row>
    <row r="99">
      <c r="A99" s="1"/>
      <c r="B99" s="22">
        <v>119.9</v>
      </c>
      <c r="C99" s="71">
        <v>4.808E-5</v>
      </c>
      <c r="D99" s="22">
        <f t="shared" si="7"/>
        <v>0.00004808</v>
      </c>
      <c r="E99" s="52">
        <f t="shared" si="8"/>
        <v>0.000001011579454</v>
      </c>
      <c r="F99" s="53">
        <f t="shared" si="9"/>
        <v>47.52963279</v>
      </c>
      <c r="G99" s="54"/>
      <c r="H99" s="72">
        <f t="shared" si="10"/>
        <v>86.36071082</v>
      </c>
      <c r="I99" s="72">
        <f t="shared" si="11"/>
        <v>33.53928918</v>
      </c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</row>
    <row r="100">
      <c r="A100" s="1"/>
      <c r="B100" s="36"/>
      <c r="C100" s="1"/>
      <c r="D100" s="1"/>
      <c r="E100" s="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</row>
    <row r="101">
      <c r="A101" s="1"/>
      <c r="B101" s="55" t="s">
        <v>28</v>
      </c>
      <c r="C101" s="56">
        <v>1.0</v>
      </c>
      <c r="D101" s="1"/>
      <c r="E101" s="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</row>
    <row r="102">
      <c r="A102" s="1"/>
      <c r="B102" s="1"/>
      <c r="C102" s="1"/>
      <c r="D102" s="1"/>
      <c r="E102" s="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</row>
    <row r="103">
      <c r="A103" s="1"/>
      <c r="B103" s="1"/>
      <c r="C103" s="1"/>
      <c r="D103" s="1"/>
      <c r="E103" s="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</row>
    <row r="104">
      <c r="A104" s="1"/>
      <c r="B104" s="1"/>
      <c r="C104" s="1"/>
      <c r="D104" s="1"/>
      <c r="E104" s="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>
      <c r="A105" s="1"/>
      <c r="B105" s="27" t="s">
        <v>35</v>
      </c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>
      <c r="A106" s="1"/>
      <c r="B106" s="4" t="s">
        <v>17</v>
      </c>
      <c r="C106" s="5" t="s">
        <v>36</v>
      </c>
      <c r="D106" s="5" t="s">
        <v>37</v>
      </c>
      <c r="E106" s="5" t="s">
        <v>38</v>
      </c>
      <c r="F106" s="5" t="s">
        <v>19</v>
      </c>
      <c r="G106" s="5" t="s">
        <v>20</v>
      </c>
      <c r="H106" s="5" t="s">
        <v>21</v>
      </c>
      <c r="I106" s="4" t="s">
        <v>22</v>
      </c>
      <c r="J106" s="4" t="s">
        <v>30</v>
      </c>
      <c r="K106" s="4" t="s">
        <v>31</v>
      </c>
      <c r="L106" s="31"/>
      <c r="M106" s="29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>
      <c r="A107" s="1"/>
      <c r="B107" s="14">
        <v>0.0</v>
      </c>
      <c r="C107" s="73">
        <v>1.0</v>
      </c>
      <c r="D107" s="73">
        <v>1.0</v>
      </c>
      <c r="E107" s="11">
        <v>0.9015</v>
      </c>
      <c r="F107" s="74">
        <f t="shared" ref="F107:F142" si="12">(E107/D107)/C107</f>
        <v>0.9015</v>
      </c>
      <c r="G107" s="75">
        <f t="shared" ref="G107:G142" si="13">1/(10^(B107/20))</f>
        <v>1</v>
      </c>
      <c r="H107" s="76">
        <f t="shared" ref="H107:H142" si="14">F107/G107</f>
        <v>0.9015</v>
      </c>
      <c r="I107" s="77"/>
      <c r="J107" s="20">
        <f t="shared" ref="J107:J142" si="15">20*LOG10(1/F107)</f>
        <v>0.9006853788</v>
      </c>
      <c r="K107" s="20">
        <f t="shared" ref="K107:K142" si="16">B107-J107</f>
        <v>-0.9006853788</v>
      </c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>
      <c r="A108" s="1"/>
      <c r="B108" s="14">
        <v>1.0</v>
      </c>
      <c r="C108" s="78">
        <v>1.0</v>
      </c>
      <c r="D108" s="78">
        <v>1.0</v>
      </c>
      <c r="E108" s="79">
        <v>0.8033</v>
      </c>
      <c r="F108" s="74">
        <f t="shared" si="12"/>
        <v>0.8033</v>
      </c>
      <c r="G108" s="75">
        <f t="shared" si="13"/>
        <v>0.8912509381</v>
      </c>
      <c r="H108" s="76">
        <f t="shared" si="14"/>
        <v>0.9013174243</v>
      </c>
      <c r="I108" s="77"/>
      <c r="J108" s="20">
        <f t="shared" si="15"/>
        <v>1.902444661</v>
      </c>
      <c r="K108" s="20">
        <f t="shared" si="16"/>
        <v>-0.9024446607</v>
      </c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>
      <c r="A109" s="1"/>
      <c r="B109" s="14">
        <v>10.0</v>
      </c>
      <c r="C109" s="78">
        <v>5.0</v>
      </c>
      <c r="D109" s="78">
        <v>1.0</v>
      </c>
      <c r="E109" s="79">
        <v>1.418</v>
      </c>
      <c r="F109" s="74">
        <f t="shared" si="12"/>
        <v>0.2836</v>
      </c>
      <c r="G109" s="75">
        <f t="shared" si="13"/>
        <v>0.316227766</v>
      </c>
      <c r="H109" s="76">
        <f t="shared" si="14"/>
        <v>0.8968219444</v>
      </c>
      <c r="I109" s="77"/>
      <c r="J109" s="20">
        <f t="shared" si="15"/>
        <v>10.94587547</v>
      </c>
      <c r="K109" s="20">
        <f t="shared" si="16"/>
        <v>-0.9458754698</v>
      </c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>
      <c r="A110" s="1"/>
      <c r="B110" s="14">
        <v>12.0</v>
      </c>
      <c r="C110" s="78">
        <v>6.0</v>
      </c>
      <c r="D110" s="78">
        <v>2.0</v>
      </c>
      <c r="E110" s="79">
        <v>2.691</v>
      </c>
      <c r="F110" s="74">
        <f t="shared" si="12"/>
        <v>0.22425</v>
      </c>
      <c r="G110" s="75">
        <f t="shared" si="13"/>
        <v>0.2511886432</v>
      </c>
      <c r="H110" s="76">
        <f t="shared" si="14"/>
        <v>0.89275533</v>
      </c>
      <c r="I110" s="77"/>
      <c r="J110" s="20">
        <f t="shared" si="15"/>
        <v>12.98535097</v>
      </c>
      <c r="K110" s="20">
        <f t="shared" si="16"/>
        <v>-0.9853509657</v>
      </c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>
      <c r="A111" s="1"/>
      <c r="B111" s="14">
        <v>20.0</v>
      </c>
      <c r="C111" s="78">
        <v>6.0</v>
      </c>
      <c r="D111" s="78">
        <v>5.0</v>
      </c>
      <c r="E111" s="79">
        <v>2.67</v>
      </c>
      <c r="F111" s="74">
        <f t="shared" si="12"/>
        <v>0.089</v>
      </c>
      <c r="G111" s="75">
        <f t="shared" si="13"/>
        <v>0.1</v>
      </c>
      <c r="H111" s="76">
        <f t="shared" si="14"/>
        <v>0.89</v>
      </c>
      <c r="I111" s="77"/>
      <c r="J111" s="20">
        <f t="shared" si="15"/>
        <v>21.01219987</v>
      </c>
      <c r="K111" s="20">
        <f t="shared" si="16"/>
        <v>-1.012199867</v>
      </c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>
      <c r="A112" s="1"/>
      <c r="B112" s="14">
        <v>23.0</v>
      </c>
      <c r="C112" s="78">
        <v>6.0</v>
      </c>
      <c r="D112" s="78">
        <v>5.0</v>
      </c>
      <c r="E112" s="79">
        <v>1.8929</v>
      </c>
      <c r="F112" s="74">
        <f t="shared" si="12"/>
        <v>0.06309666667</v>
      </c>
      <c r="G112" s="75">
        <f t="shared" si="13"/>
        <v>0.07079457844</v>
      </c>
      <c r="H112" s="76">
        <f t="shared" si="14"/>
        <v>0.8912641061</v>
      </c>
      <c r="I112" s="77"/>
      <c r="J112" s="20">
        <f t="shared" si="15"/>
        <v>23.99987167</v>
      </c>
      <c r="K112" s="20">
        <f t="shared" si="16"/>
        <v>-0.9998716698</v>
      </c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>
      <c r="A113" s="1"/>
      <c r="B113" s="14">
        <v>30.0</v>
      </c>
      <c r="C113" s="78">
        <v>6.0</v>
      </c>
      <c r="D113" s="78">
        <v>10.0</v>
      </c>
      <c r="E113" s="79">
        <v>1.6877</v>
      </c>
      <c r="F113" s="74">
        <f t="shared" si="12"/>
        <v>0.02812833333</v>
      </c>
      <c r="G113" s="75">
        <f t="shared" si="13"/>
        <v>0.0316227766</v>
      </c>
      <c r="H113" s="76">
        <f t="shared" si="14"/>
        <v>0.8894960012</v>
      </c>
      <c r="I113" s="77"/>
      <c r="J113" s="20">
        <f t="shared" si="15"/>
        <v>31.01712</v>
      </c>
      <c r="K113" s="20">
        <f t="shared" si="16"/>
        <v>-1.01712</v>
      </c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>
      <c r="A114" s="1"/>
      <c r="B114" s="14">
        <v>34.0</v>
      </c>
      <c r="C114" s="78">
        <v>6.0</v>
      </c>
      <c r="D114" s="78">
        <v>20.0</v>
      </c>
      <c r="E114" s="79">
        <v>2.128</v>
      </c>
      <c r="F114" s="74">
        <f t="shared" si="12"/>
        <v>0.01773333333</v>
      </c>
      <c r="G114" s="75">
        <f t="shared" si="13"/>
        <v>0.01995262315</v>
      </c>
      <c r="H114" s="76">
        <f t="shared" si="14"/>
        <v>0.8887720276</v>
      </c>
      <c r="I114" s="77"/>
      <c r="J114" s="20">
        <f t="shared" si="15"/>
        <v>35.02419245</v>
      </c>
      <c r="K114" s="20">
        <f t="shared" si="16"/>
        <v>-1.024192448</v>
      </c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>
      <c r="A115" s="1"/>
      <c r="B115" s="14">
        <v>40.0</v>
      </c>
      <c r="C115" s="78">
        <v>6.0</v>
      </c>
      <c r="D115" s="78">
        <v>50.0</v>
      </c>
      <c r="E115" s="79">
        <v>2.683</v>
      </c>
      <c r="F115" s="74">
        <f t="shared" si="12"/>
        <v>0.008943333333</v>
      </c>
      <c r="G115" s="75">
        <f t="shared" si="13"/>
        <v>0.01</v>
      </c>
      <c r="H115" s="76">
        <f t="shared" si="14"/>
        <v>0.8943333333</v>
      </c>
      <c r="I115" s="77"/>
      <c r="J115" s="20">
        <f t="shared" si="15"/>
        <v>40.97001164</v>
      </c>
      <c r="K115" s="20">
        <f t="shared" si="16"/>
        <v>-0.970011641</v>
      </c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>
      <c r="A116" s="1"/>
      <c r="B116" s="14">
        <v>45.0</v>
      </c>
      <c r="C116" s="78">
        <v>6.0</v>
      </c>
      <c r="D116" s="78">
        <v>100.0</v>
      </c>
      <c r="E116" s="79">
        <v>3.011</v>
      </c>
      <c r="F116" s="74">
        <f t="shared" si="12"/>
        <v>0.005018333333</v>
      </c>
      <c r="G116" s="75">
        <f t="shared" si="13"/>
        <v>0.005623413252</v>
      </c>
      <c r="H116" s="76">
        <f t="shared" si="14"/>
        <v>0.8923998839</v>
      </c>
      <c r="I116" s="77"/>
      <c r="J116" s="20">
        <f t="shared" si="15"/>
        <v>45.9888099</v>
      </c>
      <c r="K116" s="20">
        <f t="shared" si="16"/>
        <v>-0.9888098974</v>
      </c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</row>
    <row r="117">
      <c r="A117" s="1"/>
      <c r="B117" s="14">
        <v>50.0</v>
      </c>
      <c r="C117" s="78">
        <v>6.0</v>
      </c>
      <c r="D117" s="78">
        <v>100.0</v>
      </c>
      <c r="E117" s="79">
        <v>1.694</v>
      </c>
      <c r="F117" s="74">
        <f t="shared" si="12"/>
        <v>0.002823333333</v>
      </c>
      <c r="G117" s="75">
        <f t="shared" si="13"/>
        <v>0.00316227766</v>
      </c>
      <c r="H117" s="76">
        <f t="shared" si="14"/>
        <v>0.8928163927</v>
      </c>
      <c r="I117" s="77"/>
      <c r="J117" s="20">
        <f t="shared" si="15"/>
        <v>50.98475689</v>
      </c>
      <c r="K117" s="20">
        <f t="shared" si="16"/>
        <v>-0.9847568878</v>
      </c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</row>
    <row r="118">
      <c r="A118" s="1"/>
      <c r="B118" s="14">
        <v>56.0</v>
      </c>
      <c r="C118" s="78">
        <v>6.0</v>
      </c>
      <c r="D118" s="78">
        <v>200.0</v>
      </c>
      <c r="E118" s="79">
        <v>1.697</v>
      </c>
      <c r="F118" s="74">
        <f t="shared" si="12"/>
        <v>0.001414166667</v>
      </c>
      <c r="G118" s="75">
        <f t="shared" si="13"/>
        <v>0.001584893192</v>
      </c>
      <c r="H118" s="76">
        <f t="shared" si="14"/>
        <v>0.8922788447</v>
      </c>
      <c r="I118" s="77"/>
      <c r="J118" s="20">
        <f t="shared" si="15"/>
        <v>56.98998807</v>
      </c>
      <c r="K118" s="20">
        <f t="shared" si="16"/>
        <v>-0.9899880746</v>
      </c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</row>
    <row r="119">
      <c r="A119" s="1"/>
      <c r="B119" s="14">
        <v>60.0</v>
      </c>
      <c r="C119" s="78">
        <v>6.0</v>
      </c>
      <c r="D119" s="78">
        <v>500.0</v>
      </c>
      <c r="E119" s="79">
        <v>2.677</v>
      </c>
      <c r="F119" s="74">
        <f t="shared" si="12"/>
        <v>0.0008923333333</v>
      </c>
      <c r="G119" s="75">
        <f t="shared" si="13"/>
        <v>0.001</v>
      </c>
      <c r="H119" s="76">
        <f t="shared" si="14"/>
        <v>0.8923333333</v>
      </c>
      <c r="I119" s="77"/>
      <c r="J119" s="20">
        <f t="shared" si="15"/>
        <v>60.98945767</v>
      </c>
      <c r="K119" s="20">
        <f t="shared" si="16"/>
        <v>-0.9894576707</v>
      </c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</row>
    <row r="120">
      <c r="A120" s="1"/>
      <c r="B120" s="14">
        <v>67.0</v>
      </c>
      <c r="C120" s="78">
        <v>6.0</v>
      </c>
      <c r="D120" s="78">
        <v>1000.0</v>
      </c>
      <c r="E120" s="79">
        <v>2.3879</v>
      </c>
      <c r="F120" s="74">
        <f t="shared" si="12"/>
        <v>0.0003979833333</v>
      </c>
      <c r="G120" s="75">
        <f t="shared" si="13"/>
        <v>0.0004466835922</v>
      </c>
      <c r="H120" s="76">
        <f t="shared" si="14"/>
        <v>0.8909737011</v>
      </c>
      <c r="I120" s="77"/>
      <c r="J120" s="20">
        <f t="shared" si="15"/>
        <v>68.0027023</v>
      </c>
      <c r="K120" s="20">
        <f t="shared" si="16"/>
        <v>-1.002702297</v>
      </c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</row>
    <row r="121">
      <c r="A121" s="1"/>
      <c r="B121" s="14">
        <v>70.0</v>
      </c>
      <c r="C121" s="78">
        <v>6.0</v>
      </c>
      <c r="D121" s="78">
        <v>2000.0</v>
      </c>
      <c r="E121" s="79">
        <v>3.38322</v>
      </c>
      <c r="F121" s="74">
        <f t="shared" si="12"/>
        <v>0.000281935</v>
      </c>
      <c r="G121" s="75">
        <f t="shared" si="13"/>
        <v>0.000316227766</v>
      </c>
      <c r="H121" s="76">
        <f t="shared" si="14"/>
        <v>0.8915567521</v>
      </c>
      <c r="I121" s="77"/>
      <c r="J121" s="20">
        <f t="shared" si="15"/>
        <v>70.99702013</v>
      </c>
      <c r="K121" s="20">
        <f t="shared" si="16"/>
        <v>-0.9970201311</v>
      </c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</row>
    <row r="122">
      <c r="A122" s="1"/>
      <c r="B122" s="14">
        <v>74.0</v>
      </c>
      <c r="C122" s="78">
        <v>6.0</v>
      </c>
      <c r="D122" s="78">
        <v>2000.0</v>
      </c>
      <c r="E122" s="79">
        <v>2.1337</v>
      </c>
      <c r="F122" s="74">
        <f t="shared" si="12"/>
        <v>0.0001778083333</v>
      </c>
      <c r="G122" s="75">
        <f t="shared" si="13"/>
        <v>0.0001995262315</v>
      </c>
      <c r="H122" s="76">
        <f t="shared" si="14"/>
        <v>0.891152667</v>
      </c>
      <c r="I122" s="77"/>
      <c r="J122" s="20">
        <f t="shared" si="15"/>
        <v>75.00095778</v>
      </c>
      <c r="K122" s="20">
        <f t="shared" si="16"/>
        <v>-1.000957777</v>
      </c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</row>
    <row r="123">
      <c r="A123" s="1"/>
      <c r="B123" s="14">
        <v>78.0</v>
      </c>
      <c r="C123" s="78">
        <v>6.0</v>
      </c>
      <c r="D123" s="78">
        <v>5000.0</v>
      </c>
      <c r="E123" s="79">
        <v>3.3432</v>
      </c>
      <c r="F123" s="74">
        <f t="shared" si="12"/>
        <v>0.00011144</v>
      </c>
      <c r="G123" s="75">
        <f t="shared" si="13"/>
        <v>0.0001258925412</v>
      </c>
      <c r="H123" s="76">
        <f t="shared" si="14"/>
        <v>0.8851993848</v>
      </c>
      <c r="I123" s="77"/>
      <c r="J123" s="20">
        <f t="shared" si="15"/>
        <v>79.05917793</v>
      </c>
      <c r="K123" s="20">
        <f t="shared" si="16"/>
        <v>-1.059177932</v>
      </c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</row>
    <row r="124">
      <c r="A124" s="1"/>
      <c r="B124" s="14">
        <v>79.0</v>
      </c>
      <c r="C124" s="78">
        <v>6.0</v>
      </c>
      <c r="D124" s="78">
        <v>5000.0</v>
      </c>
      <c r="E124" s="79">
        <v>2.979</v>
      </c>
      <c r="F124" s="74">
        <f t="shared" si="12"/>
        <v>0.0000993</v>
      </c>
      <c r="G124" s="75">
        <f t="shared" si="13"/>
        <v>0.0001122018454</v>
      </c>
      <c r="H124" s="76">
        <f t="shared" si="14"/>
        <v>0.8850121816</v>
      </c>
      <c r="I124" s="77"/>
      <c r="J124" s="20">
        <f t="shared" si="15"/>
        <v>80.06101503</v>
      </c>
      <c r="K124" s="20">
        <f t="shared" si="16"/>
        <v>-1.06101503</v>
      </c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</row>
    <row r="125">
      <c r="A125" s="1"/>
      <c r="B125" s="14">
        <v>79.9</v>
      </c>
      <c r="C125" s="78">
        <v>6.0</v>
      </c>
      <c r="D125" s="78">
        <v>5000.0</v>
      </c>
      <c r="E125" s="79">
        <v>2.687</v>
      </c>
      <c r="F125" s="74">
        <f t="shared" si="12"/>
        <v>0.00008956666667</v>
      </c>
      <c r="G125" s="75">
        <f t="shared" si="13"/>
        <v>0.0001011579454</v>
      </c>
      <c r="H125" s="76">
        <f t="shared" si="14"/>
        <v>0.8854140551</v>
      </c>
      <c r="I125" s="77"/>
      <c r="J125" s="20">
        <f t="shared" si="15"/>
        <v>80.95707177</v>
      </c>
      <c r="K125" s="20">
        <f t="shared" si="16"/>
        <v>-1.057071766</v>
      </c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</row>
    <row r="126">
      <c r="A126" s="1"/>
      <c r="B126" s="14">
        <v>80.0</v>
      </c>
      <c r="C126" s="78">
        <v>6.0</v>
      </c>
      <c r="D126" s="78">
        <v>5000.0</v>
      </c>
      <c r="E126" s="79">
        <v>2.659</v>
      </c>
      <c r="F126" s="74">
        <f t="shared" si="12"/>
        <v>0.00008863333333</v>
      </c>
      <c r="G126" s="75">
        <f t="shared" si="13"/>
        <v>0.0001</v>
      </c>
      <c r="H126" s="76">
        <f t="shared" si="14"/>
        <v>0.8863333333</v>
      </c>
      <c r="I126" s="77"/>
      <c r="J126" s="20">
        <f t="shared" si="15"/>
        <v>81.04805835</v>
      </c>
      <c r="K126" s="20">
        <f t="shared" si="16"/>
        <v>-1.048058348</v>
      </c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</row>
    <row r="127">
      <c r="A127" s="1"/>
      <c r="B127" s="14">
        <v>80.9</v>
      </c>
      <c r="C127" s="78">
        <v>6.0</v>
      </c>
      <c r="D127" s="78">
        <v>5000.0</v>
      </c>
      <c r="E127" s="79">
        <v>2.399</v>
      </c>
      <c r="F127" s="74">
        <f t="shared" si="12"/>
        <v>0.00007996666667</v>
      </c>
      <c r="G127" s="75">
        <f t="shared" si="13"/>
        <v>0.00009015711376</v>
      </c>
      <c r="H127" s="76">
        <f t="shared" si="14"/>
        <v>0.8869701273</v>
      </c>
      <c r="I127" s="77"/>
      <c r="J127" s="20">
        <f t="shared" si="15"/>
        <v>81.94182014</v>
      </c>
      <c r="K127" s="20">
        <f t="shared" si="16"/>
        <v>-1.041820135</v>
      </c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</row>
    <row r="128">
      <c r="A128" s="1"/>
      <c r="B128" s="14">
        <v>81.0</v>
      </c>
      <c r="C128" s="78">
        <v>6.0</v>
      </c>
      <c r="D128" s="78">
        <v>5000.0</v>
      </c>
      <c r="E128" s="79">
        <v>2.369</v>
      </c>
      <c r="F128" s="74">
        <f t="shared" si="12"/>
        <v>0.00007896666667</v>
      </c>
      <c r="G128" s="75">
        <f t="shared" si="13"/>
        <v>0.00008912509381</v>
      </c>
      <c r="H128" s="76">
        <f t="shared" si="14"/>
        <v>0.8860205727</v>
      </c>
      <c r="I128" s="77"/>
      <c r="J128" s="20">
        <f t="shared" si="15"/>
        <v>82.05112388</v>
      </c>
      <c r="K128" s="20">
        <f t="shared" si="16"/>
        <v>-1.05112388</v>
      </c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</row>
    <row r="129">
      <c r="A129" s="1"/>
      <c r="B129" s="14">
        <v>82.0</v>
      </c>
      <c r="C129" s="78">
        <v>6.0</v>
      </c>
      <c r="D129" s="78">
        <v>5000.0</v>
      </c>
      <c r="E129" s="79">
        <v>2.112</v>
      </c>
      <c r="F129" s="74">
        <f t="shared" si="12"/>
        <v>0.0000704</v>
      </c>
      <c r="G129" s="75">
        <f t="shared" si="13"/>
        <v>0.00007943282347</v>
      </c>
      <c r="H129" s="76">
        <f t="shared" si="14"/>
        <v>0.8862834899</v>
      </c>
      <c r="I129" s="77"/>
      <c r="J129" s="20">
        <f t="shared" si="15"/>
        <v>83.04854682</v>
      </c>
      <c r="K129" s="20">
        <f t="shared" si="16"/>
        <v>-1.048546817</v>
      </c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</row>
    <row r="130">
      <c r="B130" s="14">
        <v>84.5</v>
      </c>
      <c r="C130" s="78">
        <v>6.0</v>
      </c>
      <c r="D130" s="78">
        <v>10000.0</v>
      </c>
      <c r="E130" s="79">
        <v>3.156</v>
      </c>
      <c r="F130" s="74">
        <f t="shared" si="12"/>
        <v>0.0000526</v>
      </c>
      <c r="G130" s="75">
        <f t="shared" si="13"/>
        <v>0.00005956621435</v>
      </c>
      <c r="H130" s="76">
        <f t="shared" si="14"/>
        <v>0.8830509135</v>
      </c>
      <c r="I130" s="2" t="s">
        <v>39</v>
      </c>
      <c r="J130" s="20">
        <f t="shared" si="15"/>
        <v>85.58028512</v>
      </c>
      <c r="K130" s="20">
        <f t="shared" si="16"/>
        <v>-1.080285117</v>
      </c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</row>
    <row r="131">
      <c r="A131" s="1"/>
      <c r="B131" s="14">
        <v>86.0</v>
      </c>
      <c r="C131" s="78">
        <v>6.0</v>
      </c>
      <c r="D131" s="78">
        <v>10000.0</v>
      </c>
      <c r="E131" s="79">
        <v>2.65</v>
      </c>
      <c r="F131" s="74">
        <f t="shared" si="12"/>
        <v>0.00004416666667</v>
      </c>
      <c r="G131" s="75">
        <f t="shared" si="13"/>
        <v>0.00005011872336</v>
      </c>
      <c r="H131" s="76">
        <f t="shared" si="14"/>
        <v>0.8812408558</v>
      </c>
      <c r="I131" s="77"/>
      <c r="J131" s="20">
        <f t="shared" si="15"/>
        <v>87.09810753</v>
      </c>
      <c r="K131" s="20">
        <f t="shared" si="16"/>
        <v>-1.098107529</v>
      </c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</row>
    <row r="132">
      <c r="A132" s="1"/>
      <c r="B132" s="14">
        <v>89.0</v>
      </c>
      <c r="C132" s="78">
        <v>6.0</v>
      </c>
      <c r="D132" s="78">
        <v>10000.0</v>
      </c>
      <c r="E132" s="79">
        <v>1.879</v>
      </c>
      <c r="F132" s="74">
        <f t="shared" si="12"/>
        <v>0.00003131666667</v>
      </c>
      <c r="G132" s="75">
        <f t="shared" si="13"/>
        <v>0.00003548133892</v>
      </c>
      <c r="H132" s="76">
        <f t="shared" si="14"/>
        <v>0.882623588</v>
      </c>
      <c r="I132" s="77"/>
      <c r="J132" s="20">
        <f t="shared" si="15"/>
        <v>90.08448941</v>
      </c>
      <c r="K132" s="20">
        <f t="shared" si="16"/>
        <v>-1.084489406</v>
      </c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</row>
    <row r="133">
      <c r="A133" s="1"/>
      <c r="B133" s="14">
        <v>90.0</v>
      </c>
      <c r="C133" s="78">
        <v>6.0</v>
      </c>
      <c r="D133" s="78">
        <v>20000.0</v>
      </c>
      <c r="E133" s="79">
        <v>3.335</v>
      </c>
      <c r="F133" s="74">
        <f t="shared" si="12"/>
        <v>0.00002779166667</v>
      </c>
      <c r="G133" s="75">
        <f t="shared" si="13"/>
        <v>0.0000316227766</v>
      </c>
      <c r="H133" s="76">
        <f t="shared" si="14"/>
        <v>0.8788496664</v>
      </c>
      <c r="I133" s="77"/>
      <c r="J133" s="20">
        <f t="shared" si="15"/>
        <v>91.12170816</v>
      </c>
      <c r="K133" s="20">
        <f t="shared" si="16"/>
        <v>-1.121708156</v>
      </c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</row>
    <row r="134">
      <c r="A134" s="1"/>
      <c r="B134" s="14">
        <v>90.1</v>
      </c>
      <c r="C134" s="78">
        <v>6.0</v>
      </c>
      <c r="D134" s="78">
        <v>20000.0</v>
      </c>
      <c r="E134" s="79">
        <v>3.3</v>
      </c>
      <c r="F134" s="74">
        <f t="shared" si="12"/>
        <v>0.0000275</v>
      </c>
      <c r="G134" s="75">
        <f t="shared" si="13"/>
        <v>0.00003126079367</v>
      </c>
      <c r="H134" s="76">
        <f t="shared" si="14"/>
        <v>0.8796961552</v>
      </c>
      <c r="I134" s="77"/>
      <c r="J134" s="20">
        <f t="shared" si="15"/>
        <v>91.21334612</v>
      </c>
      <c r="K134" s="20">
        <f t="shared" si="16"/>
        <v>-1.113346123</v>
      </c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</row>
    <row r="135">
      <c r="A135" s="1"/>
      <c r="B135" s="14">
        <v>95.0</v>
      </c>
      <c r="C135" s="78">
        <v>6.0</v>
      </c>
      <c r="D135" s="78">
        <v>20000.0</v>
      </c>
      <c r="E135" s="79">
        <v>1.88</v>
      </c>
      <c r="F135" s="74">
        <f t="shared" si="12"/>
        <v>0.00001566666667</v>
      </c>
      <c r="G135" s="75">
        <f t="shared" si="13"/>
        <v>0.0000177827941</v>
      </c>
      <c r="H135" s="76">
        <f t="shared" si="14"/>
        <v>0.8810014095</v>
      </c>
      <c r="I135" s="77"/>
      <c r="J135" s="20">
        <f t="shared" si="15"/>
        <v>96.10046794</v>
      </c>
      <c r="K135" s="20">
        <f t="shared" si="16"/>
        <v>-1.100467936</v>
      </c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</row>
    <row r="136">
      <c r="A136" s="1"/>
      <c r="B136" s="14">
        <v>100.0</v>
      </c>
      <c r="C136" s="78">
        <v>6.0</v>
      </c>
      <c r="D136" s="78">
        <v>50000.0</v>
      </c>
      <c r="E136" s="79">
        <v>2.64</v>
      </c>
      <c r="F136" s="74">
        <f t="shared" si="12"/>
        <v>0.0000088</v>
      </c>
      <c r="G136" s="75">
        <f t="shared" si="13"/>
        <v>0.00001</v>
      </c>
      <c r="H136" s="76">
        <f t="shared" si="14"/>
        <v>0.88</v>
      </c>
      <c r="I136" s="77"/>
      <c r="J136" s="20">
        <f t="shared" si="15"/>
        <v>101.1103466</v>
      </c>
      <c r="K136" s="20">
        <f t="shared" si="16"/>
        <v>-1.110346557</v>
      </c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</row>
    <row r="137">
      <c r="A137" s="1"/>
      <c r="B137" s="14">
        <v>100.2</v>
      </c>
      <c r="C137" s="78">
        <v>6.0</v>
      </c>
      <c r="D137" s="78">
        <v>50000.0</v>
      </c>
      <c r="E137" s="79">
        <v>2.58</v>
      </c>
      <c r="F137" s="74">
        <f t="shared" si="12"/>
        <v>0.0000086</v>
      </c>
      <c r="G137" s="75">
        <f t="shared" si="13"/>
        <v>0.00000977237221</v>
      </c>
      <c r="H137" s="76">
        <f t="shared" si="14"/>
        <v>0.8800319734</v>
      </c>
      <c r="I137" s="77"/>
      <c r="J137" s="20">
        <f t="shared" si="15"/>
        <v>101.310031</v>
      </c>
      <c r="K137" s="20">
        <f t="shared" si="16"/>
        <v>-1.110030975</v>
      </c>
      <c r="L137" s="31"/>
      <c r="M137" s="64" t="s">
        <v>26</v>
      </c>
      <c r="N137" s="80" t="s">
        <v>40</v>
      </c>
      <c r="O137" s="66"/>
      <c r="P137" s="66"/>
      <c r="Q137" s="66"/>
      <c r="R137" s="67"/>
      <c r="S137" s="31"/>
      <c r="T137" s="31"/>
      <c r="U137" s="31"/>
      <c r="V137" s="31"/>
      <c r="W137" s="31"/>
      <c r="X137" s="31"/>
      <c r="Y137" s="31"/>
      <c r="Z137" s="31"/>
      <c r="AA137" s="31"/>
    </row>
    <row r="138">
      <c r="A138" s="1"/>
      <c r="B138" s="14">
        <v>105.0</v>
      </c>
      <c r="C138" s="78">
        <v>6.0</v>
      </c>
      <c r="D138" s="78">
        <v>50000.0</v>
      </c>
      <c r="E138" s="79">
        <v>1.51</v>
      </c>
      <c r="F138" s="74">
        <f t="shared" si="12"/>
        <v>0.000005033333333</v>
      </c>
      <c r="G138" s="75">
        <f t="shared" si="13"/>
        <v>0.000005623413252</v>
      </c>
      <c r="H138" s="76">
        <f t="shared" si="14"/>
        <v>0.8950673031</v>
      </c>
      <c r="I138" s="77"/>
      <c r="J138" s="20">
        <f t="shared" si="15"/>
        <v>105.9628861</v>
      </c>
      <c r="K138" s="20">
        <f t="shared" si="16"/>
        <v>-0.9628861485</v>
      </c>
      <c r="L138" s="31"/>
      <c r="M138" s="68"/>
      <c r="R138" s="41"/>
      <c r="S138" s="31"/>
      <c r="T138" s="31"/>
      <c r="U138" s="31"/>
      <c r="V138" s="31"/>
      <c r="W138" s="31"/>
      <c r="X138" s="31"/>
      <c r="Y138" s="31"/>
      <c r="Z138" s="31"/>
      <c r="AA138" s="31"/>
    </row>
    <row r="139">
      <c r="A139" s="1"/>
      <c r="B139" s="14">
        <v>110.0</v>
      </c>
      <c r="C139" s="78">
        <v>6.0</v>
      </c>
      <c r="D139" s="78">
        <v>50000.0</v>
      </c>
      <c r="E139" s="79">
        <v>0.92</v>
      </c>
      <c r="F139" s="74">
        <f t="shared" si="12"/>
        <v>0.000003066666667</v>
      </c>
      <c r="G139" s="75">
        <f t="shared" si="13"/>
        <v>0.00000316227766</v>
      </c>
      <c r="H139" s="76">
        <f t="shared" si="14"/>
        <v>0.9697651491</v>
      </c>
      <c r="I139" s="77"/>
      <c r="J139" s="20">
        <f t="shared" si="15"/>
        <v>110.2666685</v>
      </c>
      <c r="K139" s="20">
        <f t="shared" si="16"/>
        <v>-0.2666685475</v>
      </c>
      <c r="L139" s="31"/>
      <c r="M139" s="69"/>
      <c r="N139" s="70"/>
      <c r="O139" s="70"/>
      <c r="P139" s="70"/>
      <c r="Q139" s="70"/>
      <c r="R139" s="54"/>
      <c r="S139" s="31"/>
      <c r="T139" s="31"/>
      <c r="U139" s="31"/>
      <c r="V139" s="31"/>
      <c r="W139" s="31"/>
      <c r="X139" s="31"/>
      <c r="Y139" s="31"/>
      <c r="Z139" s="31"/>
      <c r="AA139" s="31"/>
    </row>
    <row r="140">
      <c r="A140" s="1"/>
      <c r="B140" s="14">
        <v>110.3</v>
      </c>
      <c r="C140" s="78">
        <v>6.0</v>
      </c>
      <c r="D140" s="78">
        <v>50000.0</v>
      </c>
      <c r="E140" s="79">
        <v>0.895</v>
      </c>
      <c r="F140" s="74">
        <f t="shared" si="12"/>
        <v>0.000002983333333</v>
      </c>
      <c r="G140" s="75">
        <f t="shared" si="13"/>
        <v>0.000003054921113</v>
      </c>
      <c r="H140" s="76">
        <f t="shared" si="14"/>
        <v>0.9765664064</v>
      </c>
      <c r="I140" s="77"/>
      <c r="J140" s="20">
        <f t="shared" si="15"/>
        <v>110.5059644</v>
      </c>
      <c r="K140" s="20">
        <f t="shared" si="16"/>
        <v>-0.2059643881</v>
      </c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</row>
    <row r="141">
      <c r="A141" s="1"/>
      <c r="B141" s="14">
        <v>115.0</v>
      </c>
      <c r="C141" s="78">
        <v>6.0</v>
      </c>
      <c r="D141" s="78">
        <v>50000.0</v>
      </c>
      <c r="E141" s="79">
        <v>0.595</v>
      </c>
      <c r="F141" s="74">
        <f t="shared" si="12"/>
        <v>0.000001983333333</v>
      </c>
      <c r="G141" s="75">
        <f t="shared" si="13"/>
        <v>0.00000177827941</v>
      </c>
      <c r="H141" s="76">
        <f t="shared" si="14"/>
        <v>1.115310295</v>
      </c>
      <c r="I141" s="77"/>
      <c r="J141" s="20">
        <f t="shared" si="15"/>
        <v>114.0520858</v>
      </c>
      <c r="K141" s="20">
        <f t="shared" si="16"/>
        <v>0.9479142202</v>
      </c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</row>
    <row r="142">
      <c r="A142" s="1"/>
      <c r="B142" s="22">
        <v>119.9</v>
      </c>
      <c r="C142" s="81">
        <v>6.0</v>
      </c>
      <c r="D142" s="81">
        <v>50000.0</v>
      </c>
      <c r="E142" s="82">
        <v>0.438</v>
      </c>
      <c r="F142" s="83">
        <f t="shared" si="12"/>
        <v>0.00000146</v>
      </c>
      <c r="G142" s="84">
        <f t="shared" si="13"/>
        <v>0.000001011579454</v>
      </c>
      <c r="H142" s="85">
        <f t="shared" si="14"/>
        <v>1.443287518</v>
      </c>
      <c r="I142" s="86"/>
      <c r="J142" s="87">
        <f t="shared" si="15"/>
        <v>116.7129429</v>
      </c>
      <c r="K142" s="87">
        <f t="shared" si="16"/>
        <v>3.187057116</v>
      </c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</row>
    <row r="143">
      <c r="A143" s="1"/>
      <c r="B143" s="1"/>
      <c r="C143" s="1"/>
      <c r="D143" s="1"/>
      <c r="E143" s="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</row>
    <row r="144">
      <c r="A144" s="1"/>
      <c r="B144" s="1"/>
      <c r="C144" s="1"/>
      <c r="D144" s="1"/>
      <c r="E144" s="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</row>
    <row r="145">
      <c r="A145" s="1"/>
      <c r="B145" s="1"/>
      <c r="C145" s="1"/>
      <c r="D145" s="1"/>
      <c r="E145" s="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</row>
    <row r="146">
      <c r="A146" s="1"/>
      <c r="B146" s="1"/>
      <c r="C146" s="1"/>
      <c r="D146" s="1"/>
      <c r="E146" s="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</row>
    <row r="147">
      <c r="A147" s="1"/>
      <c r="B147" s="1"/>
      <c r="C147" s="1"/>
      <c r="D147" s="1"/>
      <c r="E147" s="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</row>
    <row r="148">
      <c r="A148" s="1"/>
      <c r="B148" s="1"/>
      <c r="C148" s="1"/>
      <c r="D148" s="1"/>
      <c r="E148" s="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</row>
    <row r="149">
      <c r="A149" s="1"/>
      <c r="B149" s="1"/>
      <c r="C149" s="1"/>
      <c r="D149" s="1"/>
      <c r="E149" s="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</row>
    <row r="150">
      <c r="A150" s="1"/>
      <c r="B150" s="1"/>
      <c r="C150" s="1"/>
      <c r="D150" s="1"/>
      <c r="E150" s="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</row>
    <row r="151">
      <c r="A151" s="1"/>
      <c r="B151" s="1"/>
      <c r="C151" s="1"/>
      <c r="D151" s="1"/>
      <c r="E151" s="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</row>
    <row r="152">
      <c r="A152" s="1"/>
      <c r="B152" s="1"/>
      <c r="C152" s="1"/>
      <c r="D152" s="1"/>
      <c r="E152" s="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</row>
    <row r="153">
      <c r="A153" s="1"/>
      <c r="B153" s="1"/>
      <c r="C153" s="1"/>
      <c r="D153" s="1"/>
      <c r="E153" s="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</row>
    <row r="154">
      <c r="A154" s="1"/>
      <c r="B154" s="1"/>
      <c r="C154" s="1"/>
      <c r="D154" s="1"/>
      <c r="E154" s="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</row>
    <row r="155">
      <c r="A155" s="1"/>
      <c r="B155" s="1"/>
      <c r="C155" s="1"/>
      <c r="D155" s="1"/>
      <c r="E155" s="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</row>
    <row r="156">
      <c r="A156" s="1"/>
      <c r="B156" s="1"/>
      <c r="C156" s="1"/>
      <c r="D156" s="1"/>
      <c r="E156" s="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</row>
    <row r="157">
      <c r="A157" s="1"/>
      <c r="B157" s="1"/>
      <c r="C157" s="1"/>
      <c r="D157" s="1"/>
      <c r="E157" s="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</row>
    <row r="158">
      <c r="A158" s="1"/>
      <c r="B158" s="1"/>
      <c r="C158" s="1"/>
      <c r="D158" s="1"/>
      <c r="E158" s="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</row>
    <row r="159">
      <c r="A159" s="1"/>
      <c r="B159" s="1"/>
      <c r="C159" s="1"/>
      <c r="D159" s="1"/>
      <c r="E159" s="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</row>
    <row r="160">
      <c r="A160" s="1"/>
      <c r="B160" s="1"/>
      <c r="C160" s="1"/>
      <c r="D160" s="1"/>
      <c r="E160" s="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</row>
    <row r="161">
      <c r="A161" s="1"/>
      <c r="B161" s="1"/>
      <c r="C161" s="1"/>
      <c r="D161" s="1"/>
      <c r="E161" s="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</row>
    <row r="162">
      <c r="A162" s="1"/>
      <c r="B162" s="1"/>
      <c r="C162" s="1"/>
      <c r="D162" s="1"/>
      <c r="E162" s="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</row>
    <row r="163">
      <c r="A163" s="1"/>
      <c r="B163" s="1"/>
      <c r="C163" s="1"/>
      <c r="D163" s="1"/>
      <c r="E163" s="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</row>
    <row r="164">
      <c r="A164" s="1"/>
      <c r="B164" s="1"/>
      <c r="C164" s="1"/>
      <c r="D164" s="1"/>
      <c r="E164" s="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</row>
    <row r="165">
      <c r="A165" s="1"/>
      <c r="B165" s="1"/>
      <c r="C165" s="1"/>
      <c r="D165" s="1"/>
      <c r="E165" s="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</row>
    <row r="166">
      <c r="A166" s="1"/>
      <c r="B166" s="1"/>
      <c r="C166" s="1"/>
      <c r="D166" s="1"/>
      <c r="E166" s="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</row>
    <row r="167">
      <c r="A167" s="1"/>
      <c r="B167" s="1"/>
      <c r="C167" s="1"/>
      <c r="D167" s="1"/>
      <c r="E167" s="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</row>
    <row r="168">
      <c r="A168" s="1"/>
      <c r="B168" s="1"/>
      <c r="C168" s="1"/>
      <c r="D168" s="1"/>
      <c r="E168" s="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</row>
    <row r="169">
      <c r="A169" s="1"/>
      <c r="B169" s="1"/>
      <c r="C169" s="1"/>
      <c r="D169" s="1"/>
      <c r="E169" s="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</row>
    <row r="170">
      <c r="A170" s="1"/>
      <c r="B170" s="1"/>
      <c r="C170" s="1"/>
      <c r="D170" s="1"/>
      <c r="E170" s="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</row>
    <row r="171">
      <c r="A171" s="1"/>
      <c r="B171" s="1"/>
      <c r="C171" s="1"/>
      <c r="D171" s="1"/>
      <c r="E171" s="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</row>
    <row r="172">
      <c r="A172" s="1"/>
      <c r="B172" s="1"/>
      <c r="C172" s="1"/>
      <c r="D172" s="1"/>
      <c r="E172" s="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</row>
    <row r="173">
      <c r="A173" s="1"/>
      <c r="B173" s="1"/>
      <c r="C173" s="1"/>
      <c r="D173" s="1"/>
      <c r="E173" s="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</row>
    <row r="174">
      <c r="A174" s="1"/>
      <c r="B174" s="1"/>
      <c r="C174" s="1"/>
      <c r="D174" s="1"/>
      <c r="E174" s="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</row>
    <row r="175">
      <c r="A175" s="1"/>
      <c r="B175" s="1"/>
      <c r="C175" s="1"/>
      <c r="D175" s="1"/>
      <c r="E175" s="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</row>
    <row r="176">
      <c r="A176" s="1"/>
      <c r="B176" s="1"/>
      <c r="C176" s="1"/>
      <c r="D176" s="1"/>
      <c r="E176" s="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</row>
    <row r="177">
      <c r="A177" s="1"/>
      <c r="B177" s="1"/>
      <c r="C177" s="1"/>
      <c r="D177" s="1"/>
      <c r="E177" s="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</row>
    <row r="178">
      <c r="A178" s="1"/>
      <c r="B178" s="1"/>
      <c r="C178" s="1"/>
      <c r="D178" s="1"/>
      <c r="E178" s="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</row>
    <row r="179">
      <c r="A179" s="1"/>
      <c r="B179" s="1"/>
      <c r="C179" s="1"/>
      <c r="D179" s="1"/>
      <c r="E179" s="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</row>
    <row r="180">
      <c r="A180" s="1"/>
      <c r="B180" s="1"/>
      <c r="C180" s="1"/>
      <c r="D180" s="1"/>
      <c r="E180" s="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</row>
    <row r="181">
      <c r="A181" s="1"/>
      <c r="B181" s="1"/>
      <c r="C181" s="1"/>
      <c r="D181" s="1"/>
      <c r="E181" s="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</row>
    <row r="182">
      <c r="A182" s="1"/>
      <c r="B182" s="1"/>
      <c r="C182" s="1"/>
      <c r="D182" s="1"/>
      <c r="E182" s="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</row>
    <row r="183">
      <c r="A183" s="1"/>
      <c r="B183" s="1"/>
      <c r="C183" s="1"/>
      <c r="D183" s="1"/>
      <c r="E183" s="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</row>
    <row r="184">
      <c r="A184" s="1"/>
      <c r="B184" s="1"/>
      <c r="C184" s="1"/>
      <c r="D184" s="1"/>
      <c r="E184" s="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</row>
    <row r="185">
      <c r="A185" s="1"/>
      <c r="B185" s="1"/>
      <c r="C185" s="1"/>
      <c r="D185" s="1"/>
      <c r="E185" s="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</row>
    <row r="186">
      <c r="A186" s="1"/>
      <c r="B186" s="1"/>
      <c r="C186" s="1"/>
      <c r="D186" s="1"/>
      <c r="E186" s="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</row>
    <row r="187">
      <c r="A187" s="1"/>
      <c r="B187" s="1"/>
      <c r="C187" s="1"/>
      <c r="D187" s="1"/>
      <c r="E187" s="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</row>
    <row r="188">
      <c r="A188" s="1"/>
      <c r="B188" s="1"/>
      <c r="C188" s="1"/>
      <c r="D188" s="1"/>
      <c r="E188" s="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</row>
    <row r="189">
      <c r="A189" s="1"/>
      <c r="B189" s="1"/>
      <c r="C189" s="1"/>
      <c r="D189" s="1"/>
      <c r="E189" s="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</row>
    <row r="190">
      <c r="A190" s="1"/>
      <c r="B190" s="1"/>
      <c r="C190" s="1"/>
      <c r="D190" s="1"/>
      <c r="E190" s="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</row>
    <row r="191">
      <c r="A191" s="1"/>
      <c r="B191" s="1"/>
      <c r="C191" s="1"/>
      <c r="D191" s="1"/>
      <c r="E191" s="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</row>
    <row r="192">
      <c r="A192" s="1"/>
      <c r="B192" s="1"/>
      <c r="C192" s="1"/>
      <c r="D192" s="1"/>
      <c r="E192" s="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</row>
    <row r="193">
      <c r="A193" s="1"/>
      <c r="B193" s="1"/>
      <c r="C193" s="1"/>
      <c r="D193" s="1"/>
      <c r="E193" s="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</row>
    <row r="194">
      <c r="A194" s="1"/>
      <c r="B194" s="1"/>
      <c r="C194" s="1"/>
      <c r="D194" s="1"/>
      <c r="E194" s="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</row>
    <row r="195">
      <c r="A195" s="1"/>
      <c r="B195" s="1"/>
      <c r="C195" s="1"/>
      <c r="D195" s="1"/>
      <c r="E195" s="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</row>
    <row r="196">
      <c r="A196" s="1"/>
      <c r="B196" s="1"/>
      <c r="C196" s="1"/>
      <c r="D196" s="1"/>
      <c r="E196" s="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</row>
    <row r="197">
      <c r="A197" s="1"/>
      <c r="B197" s="1"/>
      <c r="C197" s="1"/>
      <c r="D197" s="1"/>
      <c r="E197" s="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</row>
    <row r="198">
      <c r="A198" s="1"/>
      <c r="B198" s="1"/>
      <c r="C198" s="1"/>
      <c r="D198" s="1"/>
      <c r="E198" s="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</row>
    <row r="199">
      <c r="A199" s="1"/>
      <c r="B199" s="1"/>
      <c r="C199" s="1"/>
      <c r="D199" s="1"/>
      <c r="E199" s="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</row>
    <row r="200">
      <c r="A200" s="1"/>
      <c r="B200" s="1"/>
      <c r="C200" s="1"/>
      <c r="D200" s="1"/>
      <c r="E200" s="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</row>
    <row r="201">
      <c r="A201" s="1"/>
      <c r="B201" s="1"/>
      <c r="C201" s="1"/>
      <c r="D201" s="1"/>
      <c r="E201" s="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</row>
    <row r="202">
      <c r="A202" s="1"/>
      <c r="B202" s="1"/>
      <c r="C202" s="1"/>
      <c r="D202" s="1"/>
      <c r="E202" s="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</row>
    <row r="203">
      <c r="A203" s="1"/>
      <c r="B203" s="1"/>
      <c r="C203" s="1"/>
      <c r="D203" s="1"/>
      <c r="E203" s="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</row>
    <row r="204">
      <c r="A204" s="1"/>
      <c r="B204" s="1"/>
      <c r="C204" s="1"/>
      <c r="D204" s="1"/>
      <c r="E204" s="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</row>
    <row r="205">
      <c r="A205" s="1"/>
      <c r="B205" s="1"/>
      <c r="C205" s="1"/>
      <c r="D205" s="1"/>
      <c r="E205" s="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</row>
    <row r="206">
      <c r="A206" s="1"/>
      <c r="B206" s="1"/>
      <c r="C206" s="1"/>
      <c r="D206" s="1"/>
      <c r="E206" s="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</row>
    <row r="207">
      <c r="A207" s="1"/>
      <c r="B207" s="1"/>
      <c r="C207" s="1"/>
      <c r="D207" s="1"/>
      <c r="E207" s="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</row>
    <row r="208">
      <c r="A208" s="1"/>
      <c r="B208" s="1"/>
      <c r="C208" s="1"/>
      <c r="D208" s="1"/>
      <c r="E208" s="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</row>
    <row r="209">
      <c r="A209" s="1"/>
      <c r="B209" s="1"/>
      <c r="C209" s="1"/>
      <c r="D209" s="1"/>
      <c r="E209" s="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</row>
    <row r="210">
      <c r="A210" s="1"/>
      <c r="B210" s="1"/>
      <c r="C210" s="1"/>
      <c r="D210" s="1"/>
      <c r="E210" s="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</row>
    <row r="211">
      <c r="A211" s="1"/>
      <c r="B211" s="1"/>
      <c r="C211" s="1"/>
      <c r="D211" s="1"/>
      <c r="E211" s="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</row>
    <row r="212">
      <c r="A212" s="1"/>
      <c r="B212" s="1"/>
      <c r="C212" s="1"/>
      <c r="D212" s="1"/>
      <c r="E212" s="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</row>
    <row r="213">
      <c r="A213" s="1"/>
      <c r="B213" s="1"/>
      <c r="C213" s="1"/>
      <c r="D213" s="1"/>
      <c r="E213" s="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</row>
    <row r="214">
      <c r="A214" s="1"/>
      <c r="B214" s="1"/>
      <c r="C214" s="1"/>
      <c r="D214" s="1"/>
      <c r="E214" s="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</row>
    <row r="215">
      <c r="A215" s="1"/>
      <c r="B215" s="1"/>
      <c r="C215" s="1"/>
      <c r="D215" s="1"/>
      <c r="E215" s="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</row>
    <row r="216">
      <c r="A216" s="1"/>
      <c r="B216" s="1"/>
      <c r="C216" s="1"/>
      <c r="D216" s="1"/>
      <c r="E216" s="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</row>
    <row r="217">
      <c r="A217" s="1"/>
      <c r="B217" s="1"/>
      <c r="C217" s="1"/>
      <c r="D217" s="1"/>
      <c r="E217" s="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</row>
    <row r="218">
      <c r="A218" s="1"/>
      <c r="B218" s="1"/>
      <c r="C218" s="1"/>
      <c r="D218" s="1"/>
      <c r="E218" s="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</row>
    <row r="219">
      <c r="A219" s="1"/>
      <c r="B219" s="1"/>
      <c r="C219" s="1"/>
      <c r="D219" s="1"/>
      <c r="E219" s="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</row>
    <row r="220">
      <c r="A220" s="1"/>
      <c r="B220" s="1"/>
      <c r="C220" s="1"/>
      <c r="D220" s="1"/>
      <c r="E220" s="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</row>
    <row r="221">
      <c r="A221" s="1"/>
      <c r="B221" s="1"/>
      <c r="C221" s="1"/>
      <c r="D221" s="1"/>
      <c r="E221" s="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</row>
    <row r="222">
      <c r="A222" s="1"/>
      <c r="B222" s="1"/>
      <c r="C222" s="1"/>
      <c r="D222" s="1"/>
      <c r="E222" s="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</row>
    <row r="223">
      <c r="A223" s="1"/>
      <c r="B223" s="1"/>
      <c r="C223" s="1"/>
      <c r="D223" s="1"/>
      <c r="E223" s="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</row>
    <row r="224">
      <c r="A224" s="1"/>
      <c r="B224" s="1"/>
      <c r="C224" s="1"/>
      <c r="D224" s="1"/>
      <c r="E224" s="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</row>
    <row r="225">
      <c r="A225" s="1"/>
      <c r="B225" s="1"/>
      <c r="C225" s="1"/>
      <c r="D225" s="1"/>
      <c r="E225" s="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</row>
    <row r="226">
      <c r="A226" s="1"/>
      <c r="B226" s="1"/>
      <c r="C226" s="1"/>
      <c r="D226" s="1"/>
      <c r="E226" s="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</row>
    <row r="227">
      <c r="A227" s="1"/>
      <c r="B227" s="1"/>
      <c r="C227" s="1"/>
      <c r="D227" s="1"/>
      <c r="E227" s="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</row>
    <row r="228">
      <c r="A228" s="1"/>
      <c r="B228" s="1"/>
      <c r="C228" s="1"/>
      <c r="D228" s="1"/>
      <c r="E228" s="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</row>
    <row r="229">
      <c r="A229" s="1"/>
      <c r="B229" s="1"/>
      <c r="C229" s="1"/>
      <c r="D229" s="1"/>
      <c r="E229" s="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</row>
    <row r="230">
      <c r="A230" s="1"/>
      <c r="B230" s="1"/>
      <c r="C230" s="1"/>
      <c r="D230" s="1"/>
      <c r="E230" s="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</row>
    <row r="231">
      <c r="A231" s="1"/>
      <c r="B231" s="1"/>
      <c r="C231" s="1"/>
      <c r="D231" s="1"/>
      <c r="E231" s="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</row>
    <row r="232">
      <c r="A232" s="1"/>
      <c r="B232" s="1"/>
      <c r="C232" s="1"/>
      <c r="D232" s="1"/>
      <c r="E232" s="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</row>
    <row r="233">
      <c r="A233" s="1"/>
      <c r="B233" s="1"/>
      <c r="C233" s="1"/>
      <c r="D233" s="1"/>
      <c r="E233" s="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</row>
    <row r="234">
      <c r="A234" s="1"/>
      <c r="B234" s="1"/>
      <c r="C234" s="1"/>
      <c r="D234" s="1"/>
      <c r="E234" s="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</row>
    <row r="235">
      <c r="A235" s="1"/>
      <c r="B235" s="1"/>
      <c r="C235" s="1"/>
      <c r="D235" s="1"/>
      <c r="E235" s="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</row>
    <row r="236">
      <c r="A236" s="1"/>
      <c r="B236" s="1"/>
      <c r="C236" s="1"/>
      <c r="D236" s="1"/>
      <c r="E236" s="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</row>
    <row r="237">
      <c r="A237" s="1"/>
      <c r="B237" s="1"/>
      <c r="C237" s="1"/>
      <c r="D237" s="1"/>
      <c r="E237" s="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</row>
    <row r="238">
      <c r="A238" s="1"/>
      <c r="B238" s="1"/>
      <c r="C238" s="1"/>
      <c r="D238" s="1"/>
      <c r="E238" s="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</row>
    <row r="239">
      <c r="A239" s="1"/>
      <c r="B239" s="1"/>
      <c r="C239" s="1"/>
      <c r="D239" s="1"/>
      <c r="E239" s="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</row>
    <row r="240">
      <c r="A240" s="1"/>
      <c r="B240" s="1"/>
      <c r="C240" s="1"/>
      <c r="D240" s="1"/>
      <c r="E240" s="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</row>
    <row r="241">
      <c r="A241" s="1"/>
      <c r="B241" s="1"/>
      <c r="C241" s="1"/>
      <c r="D241" s="1"/>
      <c r="E241" s="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</row>
    <row r="242">
      <c r="A242" s="1"/>
      <c r="B242" s="1"/>
      <c r="C242" s="1"/>
      <c r="D242" s="1"/>
      <c r="E242" s="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</row>
    <row r="243">
      <c r="A243" s="1"/>
      <c r="B243" s="1"/>
      <c r="C243" s="1"/>
      <c r="D243" s="1"/>
      <c r="E243" s="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</row>
    <row r="244">
      <c r="A244" s="1"/>
      <c r="B244" s="1"/>
      <c r="C244" s="1"/>
      <c r="D244" s="1"/>
      <c r="E244" s="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</row>
    <row r="245">
      <c r="A245" s="1"/>
      <c r="B245" s="1"/>
      <c r="C245" s="1"/>
      <c r="D245" s="1"/>
      <c r="E245" s="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</row>
    <row r="246">
      <c r="A246" s="1"/>
      <c r="B246" s="1"/>
      <c r="C246" s="1"/>
      <c r="D246" s="1"/>
      <c r="E246" s="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</row>
    <row r="247">
      <c r="A247" s="1"/>
      <c r="B247" s="1"/>
      <c r="C247" s="1"/>
      <c r="D247" s="1"/>
      <c r="E247" s="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</row>
    <row r="248">
      <c r="A248" s="1"/>
      <c r="B248" s="1"/>
      <c r="C248" s="1"/>
      <c r="D248" s="1"/>
      <c r="E248" s="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</row>
    <row r="249">
      <c r="A249" s="1"/>
      <c r="B249" s="1"/>
      <c r="C249" s="1"/>
      <c r="D249" s="1"/>
      <c r="E249" s="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</row>
    <row r="250">
      <c r="A250" s="1"/>
      <c r="B250" s="1"/>
      <c r="C250" s="1"/>
      <c r="D250" s="1"/>
      <c r="E250" s="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</row>
    <row r="251">
      <c r="A251" s="1"/>
      <c r="B251" s="1"/>
      <c r="C251" s="1"/>
      <c r="D251" s="1"/>
      <c r="E251" s="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</row>
    <row r="252">
      <c r="A252" s="1"/>
      <c r="B252" s="1"/>
      <c r="C252" s="1"/>
      <c r="D252" s="1"/>
      <c r="E252" s="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</row>
    <row r="253">
      <c r="A253" s="1"/>
      <c r="B253" s="1"/>
      <c r="C253" s="1"/>
      <c r="D253" s="1"/>
      <c r="E253" s="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</row>
    <row r="254">
      <c r="A254" s="1"/>
      <c r="B254" s="1"/>
      <c r="C254" s="1"/>
      <c r="D254" s="1"/>
      <c r="E254" s="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</row>
    <row r="255">
      <c r="A255" s="1"/>
      <c r="B255" s="1"/>
      <c r="C255" s="1"/>
      <c r="D255" s="1"/>
      <c r="E255" s="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</row>
    <row r="256">
      <c r="A256" s="1"/>
      <c r="B256" s="1"/>
      <c r="C256" s="1"/>
      <c r="D256" s="1"/>
      <c r="E256" s="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</row>
    <row r="257">
      <c r="A257" s="1"/>
      <c r="B257" s="1"/>
      <c r="C257" s="1"/>
      <c r="D257" s="1"/>
      <c r="E257" s="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</row>
    <row r="258">
      <c r="A258" s="1"/>
      <c r="B258" s="1"/>
      <c r="C258" s="1"/>
      <c r="D258" s="1"/>
      <c r="E258" s="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</row>
    <row r="259">
      <c r="A259" s="1"/>
      <c r="B259" s="1"/>
      <c r="C259" s="1"/>
      <c r="D259" s="1"/>
      <c r="E259" s="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</row>
    <row r="260">
      <c r="A260" s="1"/>
      <c r="B260" s="1"/>
      <c r="C260" s="1"/>
      <c r="D260" s="1"/>
      <c r="E260" s="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</row>
    <row r="261">
      <c r="A261" s="1"/>
      <c r="B261" s="1"/>
      <c r="C261" s="1"/>
      <c r="D261" s="1"/>
      <c r="E261" s="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</row>
    <row r="262">
      <c r="A262" s="1"/>
      <c r="B262" s="1"/>
      <c r="C262" s="1"/>
      <c r="D262" s="1"/>
      <c r="E262" s="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</row>
    <row r="263">
      <c r="A263" s="1"/>
      <c r="B263" s="1"/>
      <c r="C263" s="1"/>
      <c r="D263" s="1"/>
      <c r="E263" s="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</row>
    <row r="264">
      <c r="A264" s="1"/>
      <c r="B264" s="1"/>
      <c r="C264" s="1"/>
      <c r="D264" s="1"/>
      <c r="E264" s="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</row>
    <row r="265">
      <c r="A265" s="1"/>
      <c r="B265" s="1"/>
      <c r="C265" s="1"/>
      <c r="D265" s="1"/>
      <c r="E265" s="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</row>
    <row r="266">
      <c r="A266" s="1"/>
      <c r="B266" s="1"/>
      <c r="C266" s="1"/>
      <c r="D266" s="1"/>
      <c r="E266" s="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</row>
    <row r="267">
      <c r="A267" s="1"/>
      <c r="B267" s="1"/>
      <c r="C267" s="1"/>
      <c r="D267" s="1"/>
      <c r="E267" s="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</row>
    <row r="268">
      <c r="A268" s="1"/>
      <c r="B268" s="1"/>
      <c r="C268" s="1"/>
      <c r="D268" s="1"/>
      <c r="E268" s="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</row>
    <row r="269">
      <c r="A269" s="1"/>
      <c r="B269" s="1"/>
      <c r="C269" s="1"/>
      <c r="D269" s="1"/>
      <c r="E269" s="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</row>
    <row r="270">
      <c r="A270" s="1"/>
      <c r="B270" s="1"/>
      <c r="C270" s="1"/>
      <c r="D270" s="1"/>
      <c r="E270" s="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</row>
    <row r="271">
      <c r="A271" s="1"/>
      <c r="B271" s="1"/>
      <c r="C271" s="1"/>
      <c r="D271" s="1"/>
      <c r="E271" s="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</row>
    <row r="272">
      <c r="A272" s="1"/>
      <c r="B272" s="1"/>
      <c r="C272" s="1"/>
      <c r="D272" s="1"/>
      <c r="E272" s="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</row>
    <row r="273">
      <c r="A273" s="1"/>
      <c r="B273" s="1"/>
      <c r="C273" s="1"/>
      <c r="D273" s="1"/>
      <c r="E273" s="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</row>
    <row r="274">
      <c r="A274" s="1"/>
      <c r="B274" s="1"/>
      <c r="C274" s="1"/>
      <c r="D274" s="1"/>
      <c r="E274" s="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</row>
    <row r="275">
      <c r="A275" s="1"/>
      <c r="B275" s="1"/>
      <c r="C275" s="1"/>
      <c r="D275" s="1"/>
      <c r="E275" s="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</row>
    <row r="276">
      <c r="A276" s="1"/>
      <c r="B276" s="1"/>
      <c r="C276" s="1"/>
      <c r="D276" s="1"/>
      <c r="E276" s="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</row>
    <row r="277">
      <c r="A277" s="1"/>
      <c r="B277" s="1"/>
      <c r="C277" s="1"/>
      <c r="D277" s="1"/>
      <c r="E277" s="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</row>
    <row r="278">
      <c r="A278" s="1"/>
      <c r="B278" s="1"/>
      <c r="C278" s="1"/>
      <c r="D278" s="1"/>
      <c r="E278" s="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</row>
    <row r="279">
      <c r="A279" s="1"/>
      <c r="B279" s="1"/>
      <c r="C279" s="1"/>
      <c r="D279" s="1"/>
      <c r="E279" s="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</row>
    <row r="280">
      <c r="A280" s="1"/>
      <c r="B280" s="1"/>
      <c r="C280" s="1"/>
      <c r="D280" s="1"/>
      <c r="E280" s="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</row>
    <row r="281">
      <c r="A281" s="1"/>
      <c r="B281" s="1"/>
      <c r="C281" s="1"/>
      <c r="D281" s="1"/>
      <c r="E281" s="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</row>
    <row r="282">
      <c r="A282" s="1"/>
      <c r="B282" s="1"/>
      <c r="C282" s="1"/>
      <c r="D282" s="1"/>
      <c r="E282" s="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</row>
    <row r="283">
      <c r="A283" s="1"/>
      <c r="B283" s="1"/>
      <c r="C283" s="1"/>
      <c r="D283" s="1"/>
      <c r="E283" s="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</row>
    <row r="284">
      <c r="A284" s="1"/>
      <c r="B284" s="1"/>
      <c r="C284" s="1"/>
      <c r="D284" s="1"/>
      <c r="E284" s="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</row>
    <row r="285">
      <c r="A285" s="1"/>
      <c r="B285" s="1"/>
      <c r="C285" s="1"/>
      <c r="D285" s="1"/>
      <c r="E285" s="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</row>
    <row r="286">
      <c r="A286" s="1"/>
      <c r="B286" s="1"/>
      <c r="C286" s="1"/>
      <c r="D286" s="1"/>
      <c r="E286" s="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</row>
    <row r="287">
      <c r="A287" s="1"/>
      <c r="B287" s="1"/>
      <c r="C287" s="1"/>
      <c r="D287" s="1"/>
      <c r="E287" s="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</row>
    <row r="288">
      <c r="A288" s="1"/>
      <c r="B288" s="1"/>
      <c r="C288" s="1"/>
      <c r="D288" s="1"/>
      <c r="E288" s="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</row>
    <row r="289">
      <c r="A289" s="1"/>
      <c r="B289" s="1"/>
      <c r="C289" s="1"/>
      <c r="D289" s="1"/>
      <c r="E289" s="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</row>
    <row r="290">
      <c r="A290" s="1"/>
      <c r="B290" s="1"/>
      <c r="C290" s="1"/>
      <c r="D290" s="1"/>
      <c r="E290" s="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</row>
    <row r="291">
      <c r="A291" s="1"/>
      <c r="B291" s="1"/>
      <c r="C291" s="1"/>
      <c r="D291" s="1"/>
      <c r="E291" s="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</row>
    <row r="292">
      <c r="A292" s="1"/>
      <c r="B292" s="1"/>
      <c r="C292" s="1"/>
      <c r="D292" s="1"/>
      <c r="E292" s="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</row>
    <row r="293">
      <c r="A293" s="1"/>
      <c r="B293" s="1"/>
      <c r="C293" s="1"/>
      <c r="D293" s="1"/>
      <c r="E293" s="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</row>
    <row r="294">
      <c r="A294" s="1"/>
      <c r="B294" s="1"/>
      <c r="C294" s="1"/>
      <c r="D294" s="1"/>
      <c r="E294" s="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</row>
    <row r="295">
      <c r="A295" s="1"/>
      <c r="B295" s="1"/>
      <c r="C295" s="1"/>
      <c r="D295" s="1"/>
      <c r="E295" s="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</row>
    <row r="296">
      <c r="A296" s="1"/>
      <c r="B296" s="1"/>
      <c r="C296" s="1"/>
      <c r="D296" s="1"/>
      <c r="E296" s="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</row>
    <row r="297">
      <c r="A297" s="1"/>
      <c r="B297" s="1"/>
      <c r="C297" s="1"/>
      <c r="D297" s="1"/>
      <c r="E297" s="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</row>
    <row r="298">
      <c r="A298" s="1"/>
      <c r="B298" s="1"/>
      <c r="C298" s="1"/>
      <c r="D298" s="1"/>
      <c r="E298" s="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</row>
    <row r="299">
      <c r="A299" s="1"/>
      <c r="B299" s="1"/>
      <c r="C299" s="1"/>
      <c r="D299" s="1"/>
      <c r="E299" s="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</row>
    <row r="300">
      <c r="A300" s="1"/>
      <c r="B300" s="1"/>
      <c r="C300" s="1"/>
      <c r="D300" s="1"/>
      <c r="E300" s="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</row>
    <row r="301">
      <c r="A301" s="1"/>
      <c r="B301" s="1"/>
      <c r="C301" s="1"/>
      <c r="D301" s="1"/>
      <c r="E301" s="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</row>
    <row r="302">
      <c r="A302" s="1"/>
      <c r="B302" s="1"/>
      <c r="C302" s="1"/>
      <c r="D302" s="1"/>
      <c r="E302" s="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</row>
    <row r="303">
      <c r="A303" s="1"/>
      <c r="B303" s="1"/>
      <c r="C303" s="1"/>
      <c r="D303" s="1"/>
      <c r="E303" s="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</row>
    <row r="304">
      <c r="A304" s="1"/>
      <c r="B304" s="1"/>
      <c r="C304" s="1"/>
      <c r="D304" s="1"/>
      <c r="E304" s="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</row>
    <row r="305">
      <c r="A305" s="1"/>
      <c r="B305" s="1"/>
      <c r="C305" s="1"/>
      <c r="D305" s="1"/>
      <c r="E305" s="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</row>
    <row r="306">
      <c r="A306" s="1"/>
      <c r="B306" s="1"/>
      <c r="C306" s="1"/>
      <c r="D306" s="1"/>
      <c r="E306" s="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</row>
    <row r="307">
      <c r="A307" s="1"/>
      <c r="B307" s="1"/>
      <c r="C307" s="1"/>
      <c r="D307" s="1"/>
      <c r="E307" s="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</row>
    <row r="308">
      <c r="A308" s="1"/>
      <c r="B308" s="1"/>
      <c r="C308" s="1"/>
      <c r="D308" s="1"/>
      <c r="E308" s="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</row>
    <row r="309">
      <c r="A309" s="1"/>
      <c r="B309" s="1"/>
      <c r="C309" s="1"/>
      <c r="D309" s="1"/>
      <c r="E309" s="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</row>
    <row r="310">
      <c r="A310" s="1"/>
      <c r="B310" s="1"/>
      <c r="C310" s="1"/>
      <c r="D310" s="1"/>
      <c r="E310" s="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</row>
    <row r="311">
      <c r="A311" s="1"/>
      <c r="B311" s="1"/>
      <c r="C311" s="1"/>
      <c r="D311" s="1"/>
      <c r="E311" s="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</row>
    <row r="312">
      <c r="A312" s="1"/>
      <c r="B312" s="1"/>
      <c r="C312" s="1"/>
      <c r="D312" s="1"/>
      <c r="E312" s="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</row>
    <row r="313">
      <c r="A313" s="1"/>
      <c r="B313" s="1"/>
      <c r="C313" s="1"/>
      <c r="D313" s="1"/>
      <c r="E313" s="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</row>
    <row r="314">
      <c r="A314" s="1"/>
      <c r="B314" s="1"/>
      <c r="C314" s="1"/>
      <c r="D314" s="1"/>
      <c r="E314" s="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</row>
    <row r="315">
      <c r="A315" s="1"/>
      <c r="B315" s="1"/>
      <c r="C315" s="1"/>
      <c r="D315" s="1"/>
      <c r="E315" s="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</row>
    <row r="316">
      <c r="A316" s="1"/>
      <c r="B316" s="1"/>
      <c r="C316" s="1"/>
      <c r="D316" s="1"/>
      <c r="E316" s="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</row>
    <row r="317">
      <c r="A317" s="1"/>
      <c r="B317" s="1"/>
      <c r="C317" s="1"/>
      <c r="D317" s="1"/>
      <c r="E317" s="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</row>
    <row r="318">
      <c r="A318" s="1"/>
      <c r="B318" s="1"/>
      <c r="C318" s="1"/>
      <c r="D318" s="1"/>
      <c r="E318" s="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</row>
    <row r="319">
      <c r="A319" s="1"/>
      <c r="B319" s="1"/>
      <c r="C319" s="1"/>
      <c r="D319" s="1"/>
      <c r="E319" s="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</row>
    <row r="320">
      <c r="A320" s="1"/>
      <c r="B320" s="1"/>
      <c r="C320" s="1"/>
      <c r="D320" s="1"/>
      <c r="E320" s="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</row>
    <row r="321">
      <c r="A321" s="1"/>
      <c r="B321" s="1"/>
      <c r="C321" s="1"/>
      <c r="D321" s="1"/>
      <c r="E321" s="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</row>
    <row r="322">
      <c r="A322" s="1"/>
      <c r="B322" s="1"/>
      <c r="C322" s="1"/>
      <c r="D322" s="1"/>
      <c r="E322" s="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</row>
    <row r="323">
      <c r="A323" s="1"/>
      <c r="B323" s="1"/>
      <c r="C323" s="1"/>
      <c r="D323" s="1"/>
      <c r="E323" s="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</row>
    <row r="324">
      <c r="A324" s="1"/>
      <c r="B324" s="1"/>
      <c r="C324" s="1"/>
      <c r="D324" s="1"/>
      <c r="E324" s="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</row>
    <row r="325">
      <c r="A325" s="1"/>
      <c r="B325" s="1"/>
      <c r="C325" s="1"/>
      <c r="D325" s="1"/>
      <c r="E325" s="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</row>
    <row r="326">
      <c r="A326" s="1"/>
      <c r="B326" s="1"/>
      <c r="C326" s="1"/>
      <c r="D326" s="1"/>
      <c r="E326" s="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</row>
    <row r="327">
      <c r="A327" s="1"/>
      <c r="B327" s="1"/>
      <c r="C327" s="1"/>
      <c r="D327" s="1"/>
      <c r="E327" s="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</row>
    <row r="328">
      <c r="A328" s="1"/>
      <c r="B328" s="1"/>
      <c r="C328" s="1"/>
      <c r="D328" s="1"/>
      <c r="E328" s="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</row>
    <row r="329">
      <c r="A329" s="1"/>
      <c r="B329" s="1"/>
      <c r="C329" s="1"/>
      <c r="D329" s="1"/>
      <c r="E329" s="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</row>
    <row r="330">
      <c r="A330" s="1"/>
      <c r="B330" s="1"/>
      <c r="C330" s="1"/>
      <c r="D330" s="1"/>
      <c r="E330" s="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</row>
    <row r="331">
      <c r="A331" s="1"/>
      <c r="B331" s="1"/>
      <c r="C331" s="1"/>
      <c r="D331" s="1"/>
      <c r="E331" s="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</row>
    <row r="332">
      <c r="A332" s="1"/>
      <c r="B332" s="1"/>
      <c r="C332" s="1"/>
      <c r="D332" s="1"/>
      <c r="E332" s="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</row>
    <row r="333">
      <c r="A333" s="1"/>
      <c r="B333" s="1"/>
      <c r="C333" s="1"/>
      <c r="D333" s="1"/>
      <c r="E333" s="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</row>
    <row r="334">
      <c r="A334" s="1"/>
      <c r="B334" s="1"/>
      <c r="C334" s="1"/>
      <c r="D334" s="1"/>
      <c r="E334" s="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</row>
    <row r="335">
      <c r="A335" s="1"/>
      <c r="B335" s="1"/>
      <c r="C335" s="1"/>
      <c r="D335" s="1"/>
      <c r="E335" s="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</row>
    <row r="336">
      <c r="A336" s="1"/>
      <c r="B336" s="1"/>
      <c r="C336" s="1"/>
      <c r="D336" s="1"/>
      <c r="E336" s="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</row>
    <row r="337">
      <c r="A337" s="1"/>
      <c r="B337" s="1"/>
      <c r="C337" s="1"/>
      <c r="D337" s="1"/>
      <c r="E337" s="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</row>
    <row r="338">
      <c r="A338" s="1"/>
      <c r="B338" s="1"/>
      <c r="C338" s="1"/>
      <c r="D338" s="1"/>
      <c r="E338" s="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</row>
    <row r="339">
      <c r="A339" s="1"/>
      <c r="B339" s="1"/>
      <c r="C339" s="1"/>
      <c r="D339" s="1"/>
      <c r="E339" s="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</row>
    <row r="340">
      <c r="A340" s="1"/>
      <c r="B340" s="1"/>
      <c r="C340" s="1"/>
      <c r="D340" s="1"/>
      <c r="E340" s="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</row>
    <row r="341">
      <c r="A341" s="1"/>
      <c r="B341" s="1"/>
      <c r="C341" s="1"/>
      <c r="D341" s="1"/>
      <c r="E341" s="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</row>
    <row r="342">
      <c r="A342" s="1"/>
      <c r="B342" s="1"/>
      <c r="C342" s="1"/>
      <c r="D342" s="1"/>
      <c r="E342" s="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</row>
    <row r="343">
      <c r="A343" s="1"/>
      <c r="B343" s="1"/>
      <c r="C343" s="1"/>
      <c r="D343" s="1"/>
      <c r="E343" s="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</row>
    <row r="344">
      <c r="A344" s="1"/>
      <c r="B344" s="1"/>
      <c r="C344" s="1"/>
      <c r="D344" s="1"/>
      <c r="E344" s="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</row>
    <row r="345">
      <c r="A345" s="1"/>
      <c r="B345" s="1"/>
      <c r="C345" s="1"/>
      <c r="D345" s="1"/>
      <c r="E345" s="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</row>
    <row r="346">
      <c r="A346" s="1"/>
      <c r="B346" s="1"/>
      <c r="C346" s="1"/>
      <c r="D346" s="1"/>
      <c r="E346" s="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</row>
    <row r="347">
      <c r="A347" s="1"/>
      <c r="B347" s="1"/>
      <c r="C347" s="1"/>
      <c r="D347" s="1"/>
      <c r="E347" s="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</row>
    <row r="348">
      <c r="A348" s="1"/>
      <c r="B348" s="1"/>
      <c r="C348" s="1"/>
      <c r="D348" s="1"/>
      <c r="E348" s="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</row>
    <row r="349">
      <c r="A349" s="1"/>
      <c r="B349" s="1"/>
      <c r="C349" s="1"/>
      <c r="D349" s="1"/>
      <c r="E349" s="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</row>
    <row r="350">
      <c r="A350" s="1"/>
      <c r="B350" s="1"/>
      <c r="C350" s="1"/>
      <c r="D350" s="1"/>
      <c r="E350" s="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</row>
    <row r="351">
      <c r="A351" s="1"/>
      <c r="B351" s="1"/>
      <c r="C351" s="1"/>
      <c r="D351" s="1"/>
      <c r="E351" s="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</row>
    <row r="352">
      <c r="A352" s="1"/>
      <c r="B352" s="1"/>
      <c r="C352" s="1"/>
      <c r="D352" s="1"/>
      <c r="E352" s="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</row>
    <row r="353">
      <c r="A353" s="1"/>
      <c r="B353" s="1"/>
      <c r="C353" s="1"/>
      <c r="D353" s="1"/>
      <c r="E353" s="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</row>
    <row r="354">
      <c r="A354" s="1"/>
      <c r="B354" s="1"/>
      <c r="C354" s="1"/>
      <c r="D354" s="1"/>
      <c r="E354" s="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</row>
    <row r="355">
      <c r="A355" s="1"/>
      <c r="B355" s="1"/>
      <c r="C355" s="1"/>
      <c r="D355" s="1"/>
      <c r="E355" s="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</row>
    <row r="356">
      <c r="A356" s="1"/>
      <c r="B356" s="1"/>
      <c r="C356" s="1"/>
      <c r="D356" s="1"/>
      <c r="E356" s="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</row>
    <row r="357">
      <c r="A357" s="1"/>
      <c r="B357" s="1"/>
      <c r="C357" s="1"/>
      <c r="D357" s="1"/>
      <c r="E357" s="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</row>
    <row r="358">
      <c r="A358" s="1"/>
      <c r="B358" s="1"/>
      <c r="C358" s="1"/>
      <c r="D358" s="1"/>
      <c r="E358" s="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</row>
    <row r="359">
      <c r="A359" s="1"/>
      <c r="B359" s="1"/>
      <c r="C359" s="1"/>
      <c r="D359" s="1"/>
      <c r="E359" s="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</row>
    <row r="360">
      <c r="A360" s="1"/>
      <c r="B360" s="1"/>
      <c r="C360" s="1"/>
      <c r="D360" s="1"/>
      <c r="E360" s="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</row>
    <row r="361">
      <c r="A361" s="1"/>
      <c r="B361" s="1"/>
      <c r="C361" s="1"/>
      <c r="D361" s="1"/>
      <c r="E361" s="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</row>
    <row r="362">
      <c r="A362" s="1"/>
      <c r="B362" s="1"/>
      <c r="C362" s="1"/>
      <c r="D362" s="1"/>
      <c r="E362" s="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</row>
    <row r="363">
      <c r="A363" s="1"/>
      <c r="B363" s="1"/>
      <c r="C363" s="1"/>
      <c r="D363" s="1"/>
      <c r="E363" s="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</row>
    <row r="364">
      <c r="A364" s="1"/>
      <c r="B364" s="1"/>
      <c r="C364" s="1"/>
      <c r="D364" s="1"/>
      <c r="E364" s="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</row>
    <row r="365">
      <c r="A365" s="1"/>
      <c r="B365" s="1"/>
      <c r="C365" s="1"/>
      <c r="D365" s="1"/>
      <c r="E365" s="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</row>
    <row r="366">
      <c r="A366" s="1"/>
      <c r="B366" s="1"/>
      <c r="C366" s="1"/>
      <c r="D366" s="1"/>
      <c r="E366" s="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</row>
    <row r="367">
      <c r="A367" s="1"/>
      <c r="B367" s="1"/>
      <c r="C367" s="1"/>
      <c r="D367" s="1"/>
      <c r="E367" s="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</row>
    <row r="368">
      <c r="A368" s="1"/>
      <c r="B368" s="1"/>
      <c r="C368" s="1"/>
      <c r="D368" s="1"/>
      <c r="E368" s="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</row>
    <row r="369">
      <c r="A369" s="1"/>
      <c r="B369" s="1"/>
      <c r="C369" s="1"/>
      <c r="D369" s="1"/>
      <c r="E369" s="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</row>
    <row r="370">
      <c r="A370" s="1"/>
      <c r="B370" s="1"/>
      <c r="C370" s="1"/>
      <c r="D370" s="1"/>
      <c r="E370" s="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</row>
    <row r="371">
      <c r="A371" s="1"/>
      <c r="B371" s="1"/>
      <c r="C371" s="1"/>
      <c r="D371" s="1"/>
      <c r="E371" s="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</row>
    <row r="372">
      <c r="A372" s="1"/>
      <c r="B372" s="1"/>
      <c r="C372" s="1"/>
      <c r="D372" s="1"/>
      <c r="E372" s="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</row>
    <row r="373">
      <c r="A373" s="1"/>
      <c r="B373" s="1"/>
      <c r="C373" s="1"/>
      <c r="D373" s="1"/>
      <c r="E373" s="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</row>
    <row r="374">
      <c r="A374" s="1"/>
      <c r="B374" s="1"/>
      <c r="C374" s="1"/>
      <c r="D374" s="1"/>
      <c r="E374" s="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</row>
    <row r="375">
      <c r="A375" s="1"/>
      <c r="B375" s="1"/>
      <c r="C375" s="1"/>
      <c r="D375" s="1"/>
      <c r="E375" s="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</row>
    <row r="376">
      <c r="A376" s="1"/>
      <c r="B376" s="1"/>
      <c r="C376" s="1"/>
      <c r="D376" s="1"/>
      <c r="E376" s="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</row>
    <row r="377">
      <c r="A377" s="1"/>
      <c r="B377" s="1"/>
      <c r="C377" s="1"/>
      <c r="D377" s="1"/>
      <c r="E377" s="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</row>
    <row r="378">
      <c r="A378" s="1"/>
      <c r="B378" s="1"/>
      <c r="C378" s="1"/>
      <c r="D378" s="1"/>
      <c r="E378" s="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</row>
    <row r="379">
      <c r="A379" s="1"/>
      <c r="B379" s="1"/>
      <c r="C379" s="1"/>
      <c r="D379" s="1"/>
      <c r="E379" s="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</row>
    <row r="380">
      <c r="A380" s="1"/>
      <c r="B380" s="1"/>
      <c r="C380" s="1"/>
      <c r="D380" s="1"/>
      <c r="E380" s="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</row>
    <row r="381">
      <c r="A381" s="1"/>
      <c r="B381" s="1"/>
      <c r="C381" s="1"/>
      <c r="D381" s="1"/>
      <c r="E381" s="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</row>
    <row r="382">
      <c r="A382" s="1"/>
      <c r="B382" s="1"/>
      <c r="C382" s="1"/>
      <c r="D382" s="1"/>
      <c r="E382" s="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</row>
    <row r="383">
      <c r="A383" s="1"/>
      <c r="B383" s="1"/>
      <c r="C383" s="1"/>
      <c r="D383" s="1"/>
      <c r="E383" s="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</row>
    <row r="384">
      <c r="A384" s="1"/>
      <c r="B384" s="1"/>
      <c r="C384" s="1"/>
      <c r="D384" s="1"/>
      <c r="E384" s="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</row>
    <row r="385">
      <c r="A385" s="1"/>
      <c r="B385" s="1"/>
      <c r="C385" s="1"/>
      <c r="D385" s="1"/>
      <c r="E385" s="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</row>
    <row r="386">
      <c r="A386" s="1"/>
      <c r="B386" s="1"/>
      <c r="C386" s="1"/>
      <c r="D386" s="1"/>
      <c r="E386" s="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</row>
    <row r="387">
      <c r="A387" s="1"/>
      <c r="B387" s="1"/>
      <c r="C387" s="1"/>
      <c r="D387" s="1"/>
      <c r="E387" s="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</row>
    <row r="388">
      <c r="A388" s="1"/>
      <c r="B388" s="1"/>
      <c r="C388" s="1"/>
      <c r="D388" s="1"/>
      <c r="E388" s="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</row>
    <row r="389">
      <c r="A389" s="1"/>
      <c r="B389" s="1"/>
      <c r="C389" s="1"/>
      <c r="D389" s="1"/>
      <c r="E389" s="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</row>
    <row r="390">
      <c r="A390" s="1"/>
      <c r="B390" s="1"/>
      <c r="C390" s="1"/>
      <c r="D390" s="1"/>
      <c r="E390" s="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</row>
    <row r="391">
      <c r="A391" s="1"/>
      <c r="B391" s="1"/>
      <c r="C391" s="1"/>
      <c r="D391" s="1"/>
      <c r="E391" s="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</row>
    <row r="392">
      <c r="A392" s="1"/>
      <c r="B392" s="1"/>
      <c r="C392" s="1"/>
      <c r="D392" s="1"/>
      <c r="E392" s="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</row>
    <row r="393">
      <c r="A393" s="1"/>
      <c r="B393" s="1"/>
      <c r="C393" s="1"/>
      <c r="D393" s="1"/>
      <c r="E393" s="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</row>
    <row r="394">
      <c r="A394" s="1"/>
      <c r="B394" s="1"/>
      <c r="C394" s="1"/>
      <c r="D394" s="1"/>
      <c r="E394" s="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</row>
    <row r="395">
      <c r="A395" s="1"/>
      <c r="B395" s="1"/>
      <c r="C395" s="1"/>
      <c r="D395" s="1"/>
      <c r="E395" s="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</row>
    <row r="396">
      <c r="A396" s="1"/>
      <c r="B396" s="1"/>
      <c r="C396" s="1"/>
      <c r="D396" s="1"/>
      <c r="E396" s="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</row>
    <row r="397">
      <c r="A397" s="1"/>
      <c r="B397" s="1"/>
      <c r="C397" s="1"/>
      <c r="D397" s="1"/>
      <c r="E397" s="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</row>
    <row r="398">
      <c r="A398" s="1"/>
      <c r="B398" s="1"/>
      <c r="C398" s="1"/>
      <c r="D398" s="1"/>
      <c r="E398" s="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</row>
    <row r="399">
      <c r="A399" s="1"/>
      <c r="B399" s="1"/>
      <c r="C399" s="1"/>
      <c r="D399" s="1"/>
      <c r="E399" s="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</row>
    <row r="400">
      <c r="A400" s="1"/>
      <c r="B400" s="1"/>
      <c r="C400" s="1"/>
      <c r="D400" s="1"/>
      <c r="E400" s="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</row>
    <row r="401">
      <c r="A401" s="1"/>
      <c r="B401" s="1"/>
      <c r="C401" s="1"/>
      <c r="D401" s="1"/>
      <c r="E401" s="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</row>
    <row r="402">
      <c r="A402" s="1"/>
      <c r="B402" s="1"/>
      <c r="C402" s="1"/>
      <c r="D402" s="1"/>
      <c r="E402" s="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</row>
    <row r="403">
      <c r="A403" s="1"/>
      <c r="B403" s="1"/>
      <c r="C403" s="1"/>
      <c r="D403" s="1"/>
      <c r="E403" s="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</row>
    <row r="404">
      <c r="A404" s="1"/>
      <c r="B404" s="1"/>
      <c r="C404" s="1"/>
      <c r="D404" s="1"/>
      <c r="E404" s="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</row>
    <row r="405">
      <c r="A405" s="1"/>
      <c r="B405" s="1"/>
      <c r="C405" s="1"/>
      <c r="D405" s="1"/>
      <c r="E405" s="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</row>
    <row r="406">
      <c r="A406" s="1"/>
      <c r="B406" s="1"/>
      <c r="C406" s="1"/>
      <c r="D406" s="1"/>
      <c r="E406" s="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</row>
    <row r="407">
      <c r="A407" s="1"/>
      <c r="B407" s="1"/>
      <c r="C407" s="1"/>
      <c r="D407" s="1"/>
      <c r="E407" s="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</row>
    <row r="408">
      <c r="A408" s="1"/>
      <c r="B408" s="1"/>
      <c r="C408" s="1"/>
      <c r="D408" s="1"/>
      <c r="E408" s="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</row>
    <row r="409">
      <c r="A409" s="1"/>
      <c r="B409" s="1"/>
      <c r="C409" s="1"/>
      <c r="D409" s="1"/>
      <c r="E409" s="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</row>
    <row r="410">
      <c r="A410" s="1"/>
      <c r="B410" s="1"/>
      <c r="C410" s="1"/>
      <c r="D410" s="1"/>
      <c r="E410" s="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</row>
    <row r="411">
      <c r="A411" s="1"/>
      <c r="B411" s="1"/>
      <c r="C411" s="1"/>
      <c r="D411" s="1"/>
      <c r="E411" s="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</row>
    <row r="412">
      <c r="A412" s="1"/>
      <c r="B412" s="1"/>
      <c r="C412" s="1"/>
      <c r="D412" s="1"/>
      <c r="E412" s="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</row>
    <row r="413">
      <c r="A413" s="1"/>
      <c r="B413" s="1"/>
      <c r="C413" s="1"/>
      <c r="D413" s="1"/>
      <c r="E413" s="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</row>
    <row r="414">
      <c r="A414" s="1"/>
      <c r="B414" s="1"/>
      <c r="C414" s="1"/>
      <c r="D414" s="1"/>
      <c r="E414" s="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</row>
    <row r="415">
      <c r="A415" s="1"/>
      <c r="B415" s="1"/>
      <c r="C415" s="1"/>
      <c r="D415" s="1"/>
      <c r="E415" s="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</row>
    <row r="416">
      <c r="A416" s="1"/>
      <c r="B416" s="1"/>
      <c r="C416" s="1"/>
      <c r="D416" s="1"/>
      <c r="E416" s="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</row>
    <row r="417">
      <c r="A417" s="1"/>
      <c r="B417" s="1"/>
      <c r="C417" s="1"/>
      <c r="D417" s="1"/>
      <c r="E417" s="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</row>
    <row r="418">
      <c r="A418" s="1"/>
      <c r="B418" s="1"/>
      <c r="C418" s="1"/>
      <c r="D418" s="1"/>
      <c r="E418" s="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</row>
    <row r="419">
      <c r="A419" s="1"/>
      <c r="B419" s="1"/>
      <c r="C419" s="1"/>
      <c r="D419" s="1"/>
      <c r="E419" s="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</row>
    <row r="420">
      <c r="A420" s="1"/>
      <c r="B420" s="1"/>
      <c r="C420" s="1"/>
      <c r="D420" s="1"/>
      <c r="E420" s="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</row>
    <row r="421">
      <c r="A421" s="1"/>
      <c r="B421" s="1"/>
      <c r="C421" s="1"/>
      <c r="D421" s="1"/>
      <c r="E421" s="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</row>
    <row r="422">
      <c r="A422" s="1"/>
      <c r="B422" s="1"/>
      <c r="C422" s="1"/>
      <c r="D422" s="1"/>
      <c r="E422" s="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</row>
    <row r="423">
      <c r="A423" s="1"/>
      <c r="B423" s="1"/>
      <c r="C423" s="1"/>
      <c r="D423" s="1"/>
      <c r="E423" s="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</row>
    <row r="424">
      <c r="A424" s="1"/>
      <c r="B424" s="1"/>
      <c r="C424" s="1"/>
      <c r="D424" s="1"/>
      <c r="E424" s="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</row>
    <row r="425">
      <c r="A425" s="1"/>
      <c r="B425" s="1"/>
      <c r="C425" s="1"/>
      <c r="D425" s="1"/>
      <c r="E425" s="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</row>
    <row r="426">
      <c r="A426" s="1"/>
      <c r="B426" s="1"/>
      <c r="C426" s="1"/>
      <c r="D426" s="1"/>
      <c r="E426" s="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</row>
    <row r="427">
      <c r="A427" s="1"/>
      <c r="B427" s="1"/>
      <c r="C427" s="1"/>
      <c r="D427" s="1"/>
      <c r="E427" s="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</row>
    <row r="428">
      <c r="A428" s="1"/>
      <c r="B428" s="1"/>
      <c r="C428" s="1"/>
      <c r="D428" s="1"/>
      <c r="E428" s="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</row>
    <row r="429">
      <c r="A429" s="1"/>
      <c r="B429" s="1"/>
      <c r="C429" s="1"/>
      <c r="D429" s="1"/>
      <c r="E429" s="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</row>
    <row r="430">
      <c r="A430" s="1"/>
      <c r="B430" s="1"/>
      <c r="C430" s="1"/>
      <c r="D430" s="1"/>
      <c r="E430" s="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</row>
    <row r="431">
      <c r="A431" s="1"/>
      <c r="B431" s="1"/>
      <c r="C431" s="1"/>
      <c r="D431" s="1"/>
      <c r="E431" s="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</row>
    <row r="432">
      <c r="A432" s="1"/>
      <c r="B432" s="1"/>
      <c r="C432" s="1"/>
      <c r="D432" s="1"/>
      <c r="E432" s="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</row>
    <row r="433">
      <c r="A433" s="1"/>
      <c r="B433" s="1"/>
      <c r="C433" s="1"/>
      <c r="D433" s="1"/>
      <c r="E433" s="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</row>
    <row r="434">
      <c r="A434" s="1"/>
      <c r="B434" s="1"/>
      <c r="C434" s="1"/>
      <c r="D434" s="1"/>
      <c r="E434" s="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</row>
    <row r="435">
      <c r="A435" s="1"/>
      <c r="B435" s="1"/>
      <c r="C435" s="1"/>
      <c r="D435" s="1"/>
      <c r="E435" s="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</row>
    <row r="436">
      <c r="A436" s="1"/>
      <c r="B436" s="1"/>
      <c r="C436" s="1"/>
      <c r="D436" s="1"/>
      <c r="E436" s="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</row>
    <row r="437">
      <c r="A437" s="1"/>
      <c r="B437" s="1"/>
      <c r="C437" s="1"/>
      <c r="D437" s="1"/>
      <c r="E437" s="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</row>
    <row r="438">
      <c r="A438" s="1"/>
      <c r="B438" s="1"/>
      <c r="C438" s="1"/>
      <c r="D438" s="1"/>
      <c r="E438" s="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</row>
    <row r="439">
      <c r="A439" s="1"/>
      <c r="B439" s="1"/>
      <c r="C439" s="1"/>
      <c r="D439" s="1"/>
      <c r="E439" s="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</row>
    <row r="440">
      <c r="A440" s="1"/>
      <c r="B440" s="1"/>
      <c r="C440" s="1"/>
      <c r="D440" s="1"/>
      <c r="E440" s="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</row>
    <row r="441">
      <c r="A441" s="1"/>
      <c r="B441" s="1"/>
      <c r="C441" s="1"/>
      <c r="D441" s="1"/>
      <c r="E441" s="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</row>
    <row r="442">
      <c r="A442" s="1"/>
      <c r="B442" s="1"/>
      <c r="C442" s="1"/>
      <c r="D442" s="1"/>
      <c r="E442" s="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</row>
    <row r="443">
      <c r="A443" s="1"/>
      <c r="B443" s="1"/>
      <c r="C443" s="1"/>
      <c r="D443" s="1"/>
      <c r="E443" s="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</row>
    <row r="444">
      <c r="A444" s="1"/>
      <c r="B444" s="1"/>
      <c r="C444" s="1"/>
      <c r="D444" s="1"/>
      <c r="E444" s="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</row>
    <row r="445">
      <c r="A445" s="1"/>
      <c r="B445" s="1"/>
      <c r="C445" s="1"/>
      <c r="D445" s="1"/>
      <c r="E445" s="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</row>
    <row r="446">
      <c r="A446" s="1"/>
      <c r="B446" s="1"/>
      <c r="C446" s="1"/>
      <c r="D446" s="1"/>
      <c r="E446" s="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</row>
    <row r="447">
      <c r="A447" s="1"/>
      <c r="B447" s="1"/>
      <c r="C447" s="1"/>
      <c r="D447" s="1"/>
      <c r="E447" s="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</row>
    <row r="448">
      <c r="A448" s="1"/>
      <c r="B448" s="1"/>
      <c r="C448" s="1"/>
      <c r="D448" s="1"/>
      <c r="E448" s="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</row>
    <row r="449">
      <c r="A449" s="1"/>
      <c r="B449" s="1"/>
      <c r="C449" s="1"/>
      <c r="D449" s="1"/>
      <c r="E449" s="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</row>
    <row r="450">
      <c r="A450" s="1"/>
      <c r="B450" s="1"/>
      <c r="C450" s="1"/>
      <c r="D450" s="1"/>
      <c r="E450" s="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</row>
    <row r="451">
      <c r="A451" s="1"/>
      <c r="B451" s="1"/>
      <c r="C451" s="1"/>
      <c r="D451" s="1"/>
      <c r="E451" s="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</row>
    <row r="452">
      <c r="A452" s="1"/>
      <c r="B452" s="1"/>
      <c r="C452" s="1"/>
      <c r="D452" s="1"/>
      <c r="E452" s="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</row>
    <row r="453">
      <c r="A453" s="1"/>
      <c r="B453" s="1"/>
      <c r="C453" s="1"/>
      <c r="D453" s="1"/>
      <c r="E453" s="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</row>
    <row r="454">
      <c r="A454" s="1"/>
      <c r="B454" s="1"/>
      <c r="C454" s="1"/>
      <c r="D454" s="1"/>
      <c r="E454" s="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</row>
    <row r="455">
      <c r="A455" s="1"/>
      <c r="B455" s="1"/>
      <c r="C455" s="1"/>
      <c r="D455" s="1"/>
      <c r="E455" s="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</row>
    <row r="456">
      <c r="A456" s="1"/>
      <c r="B456" s="1"/>
      <c r="C456" s="1"/>
      <c r="D456" s="1"/>
      <c r="E456" s="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</row>
    <row r="457">
      <c r="A457" s="1"/>
      <c r="B457" s="1"/>
      <c r="C457" s="1"/>
      <c r="D457" s="1"/>
      <c r="E457" s="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</row>
    <row r="458">
      <c r="A458" s="1"/>
      <c r="B458" s="1"/>
      <c r="C458" s="1"/>
      <c r="D458" s="1"/>
      <c r="E458" s="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</row>
    <row r="459">
      <c r="A459" s="1"/>
      <c r="B459" s="1"/>
      <c r="C459" s="1"/>
      <c r="D459" s="1"/>
      <c r="E459" s="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</row>
    <row r="460">
      <c r="A460" s="1"/>
      <c r="B460" s="1"/>
      <c r="C460" s="1"/>
      <c r="D460" s="1"/>
      <c r="E460" s="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</row>
    <row r="461">
      <c r="A461" s="1"/>
      <c r="B461" s="1"/>
      <c r="C461" s="1"/>
      <c r="D461" s="1"/>
      <c r="E461" s="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</row>
    <row r="462">
      <c r="A462" s="1"/>
      <c r="B462" s="1"/>
      <c r="C462" s="1"/>
      <c r="D462" s="1"/>
      <c r="E462" s="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</row>
    <row r="463">
      <c r="A463" s="1"/>
      <c r="B463" s="1"/>
      <c r="C463" s="1"/>
      <c r="D463" s="1"/>
      <c r="E463" s="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</row>
    <row r="464">
      <c r="A464" s="1"/>
      <c r="B464" s="1"/>
      <c r="C464" s="1"/>
      <c r="D464" s="1"/>
      <c r="E464" s="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</row>
    <row r="465">
      <c r="A465" s="1"/>
      <c r="B465" s="1"/>
      <c r="C465" s="1"/>
      <c r="D465" s="1"/>
      <c r="E465" s="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</row>
    <row r="466">
      <c r="A466" s="1"/>
      <c r="B466" s="1"/>
      <c r="C466" s="1"/>
      <c r="D466" s="1"/>
      <c r="E466" s="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</row>
    <row r="467">
      <c r="A467" s="1"/>
      <c r="B467" s="1"/>
      <c r="C467" s="1"/>
      <c r="D467" s="1"/>
      <c r="E467" s="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</row>
    <row r="468">
      <c r="A468" s="1"/>
      <c r="B468" s="1"/>
      <c r="C468" s="1"/>
      <c r="D468" s="1"/>
      <c r="E468" s="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</row>
    <row r="469">
      <c r="A469" s="1"/>
      <c r="B469" s="1"/>
      <c r="C469" s="1"/>
      <c r="D469" s="1"/>
      <c r="E469" s="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</row>
    <row r="470">
      <c r="A470" s="1"/>
      <c r="B470" s="1"/>
      <c r="C470" s="1"/>
      <c r="D470" s="1"/>
      <c r="E470" s="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</row>
    <row r="471">
      <c r="A471" s="1"/>
      <c r="B471" s="1"/>
      <c r="C471" s="1"/>
      <c r="D471" s="1"/>
      <c r="E471" s="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</row>
    <row r="472">
      <c r="A472" s="1"/>
      <c r="B472" s="1"/>
      <c r="C472" s="1"/>
      <c r="D472" s="1"/>
      <c r="E472" s="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</row>
    <row r="473">
      <c r="A473" s="1"/>
      <c r="B473" s="1"/>
      <c r="C473" s="1"/>
      <c r="D473" s="1"/>
      <c r="E473" s="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</row>
    <row r="474">
      <c r="A474" s="1"/>
      <c r="B474" s="1"/>
      <c r="C474" s="1"/>
      <c r="D474" s="1"/>
      <c r="E474" s="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</row>
    <row r="475">
      <c r="A475" s="1"/>
      <c r="B475" s="1"/>
      <c r="C475" s="1"/>
      <c r="D475" s="1"/>
      <c r="E475" s="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</row>
    <row r="476">
      <c r="A476" s="1"/>
      <c r="B476" s="1"/>
      <c r="C476" s="1"/>
      <c r="D476" s="1"/>
      <c r="E476" s="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</row>
    <row r="477">
      <c r="A477" s="1"/>
      <c r="B477" s="1"/>
      <c r="C477" s="1"/>
      <c r="D477" s="1"/>
      <c r="E477" s="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</row>
    <row r="478">
      <c r="A478" s="1"/>
      <c r="B478" s="1"/>
      <c r="C478" s="1"/>
      <c r="D478" s="1"/>
      <c r="E478" s="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</row>
    <row r="479">
      <c r="A479" s="1"/>
      <c r="B479" s="1"/>
      <c r="C479" s="1"/>
      <c r="D479" s="1"/>
      <c r="E479" s="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</row>
    <row r="480">
      <c r="A480" s="1"/>
      <c r="B480" s="1"/>
      <c r="C480" s="1"/>
      <c r="D480" s="1"/>
      <c r="E480" s="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</row>
    <row r="481">
      <c r="A481" s="1"/>
      <c r="B481" s="1"/>
      <c r="C481" s="1"/>
      <c r="D481" s="1"/>
      <c r="E481" s="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</row>
    <row r="482">
      <c r="A482" s="1"/>
      <c r="B482" s="1"/>
      <c r="C482" s="1"/>
      <c r="D482" s="1"/>
      <c r="E482" s="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</row>
    <row r="483">
      <c r="A483" s="1"/>
      <c r="B483" s="1"/>
      <c r="C483" s="1"/>
      <c r="D483" s="1"/>
      <c r="E483" s="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</row>
    <row r="484">
      <c r="A484" s="1"/>
      <c r="B484" s="1"/>
      <c r="C484" s="1"/>
      <c r="D484" s="1"/>
      <c r="E484" s="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</row>
    <row r="485">
      <c r="A485" s="1"/>
      <c r="B485" s="1"/>
      <c r="C485" s="1"/>
      <c r="D485" s="1"/>
      <c r="E485" s="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</row>
    <row r="486">
      <c r="A486" s="1"/>
      <c r="B486" s="1"/>
      <c r="C486" s="1"/>
      <c r="D486" s="1"/>
      <c r="E486" s="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</row>
    <row r="487">
      <c r="A487" s="1"/>
      <c r="B487" s="1"/>
      <c r="C487" s="1"/>
      <c r="D487" s="1"/>
      <c r="E487" s="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</row>
    <row r="488">
      <c r="A488" s="1"/>
      <c r="B488" s="1"/>
      <c r="C488" s="1"/>
      <c r="D488" s="1"/>
      <c r="E488" s="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</row>
    <row r="489">
      <c r="A489" s="1"/>
      <c r="B489" s="1"/>
      <c r="C489" s="1"/>
      <c r="D489" s="1"/>
      <c r="E489" s="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</row>
    <row r="490">
      <c r="A490" s="1"/>
      <c r="B490" s="1"/>
      <c r="C490" s="1"/>
      <c r="D490" s="1"/>
      <c r="E490" s="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</row>
    <row r="491">
      <c r="A491" s="1"/>
      <c r="B491" s="1"/>
      <c r="C491" s="1"/>
      <c r="D491" s="1"/>
      <c r="E491" s="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</row>
    <row r="492">
      <c r="A492" s="1"/>
      <c r="B492" s="1"/>
      <c r="C492" s="1"/>
      <c r="D492" s="1"/>
      <c r="E492" s="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</row>
    <row r="493">
      <c r="A493" s="1"/>
      <c r="B493" s="1"/>
      <c r="C493" s="1"/>
      <c r="D493" s="1"/>
      <c r="E493" s="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</row>
    <row r="494">
      <c r="A494" s="1"/>
      <c r="B494" s="1"/>
      <c r="C494" s="1"/>
      <c r="D494" s="1"/>
      <c r="E494" s="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</row>
    <row r="495">
      <c r="A495" s="1"/>
      <c r="B495" s="1"/>
      <c r="C495" s="1"/>
      <c r="D495" s="1"/>
      <c r="E495" s="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</row>
    <row r="496">
      <c r="A496" s="1"/>
      <c r="B496" s="1"/>
      <c r="C496" s="1"/>
      <c r="D496" s="1"/>
      <c r="E496" s="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</row>
    <row r="497">
      <c r="A497" s="1"/>
      <c r="B497" s="1"/>
      <c r="C497" s="1"/>
      <c r="D497" s="1"/>
      <c r="E497" s="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</row>
    <row r="498">
      <c r="A498" s="1"/>
      <c r="B498" s="1"/>
      <c r="C498" s="1"/>
      <c r="D498" s="1"/>
      <c r="E498" s="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</row>
    <row r="499">
      <c r="A499" s="1"/>
      <c r="B499" s="1"/>
      <c r="C499" s="1"/>
      <c r="D499" s="1"/>
      <c r="E499" s="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</row>
    <row r="500">
      <c r="A500" s="1"/>
      <c r="B500" s="1"/>
      <c r="C500" s="1"/>
      <c r="D500" s="1"/>
      <c r="E500" s="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</row>
    <row r="501">
      <c r="A501" s="1"/>
      <c r="B501" s="1"/>
      <c r="C501" s="1"/>
      <c r="D501" s="1"/>
      <c r="E501" s="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</row>
    <row r="502">
      <c r="A502" s="1"/>
      <c r="B502" s="1"/>
      <c r="C502" s="1"/>
      <c r="D502" s="1"/>
      <c r="E502" s="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</row>
    <row r="503">
      <c r="A503" s="1"/>
      <c r="B503" s="1"/>
      <c r="C503" s="1"/>
      <c r="D503" s="1"/>
      <c r="E503" s="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</row>
    <row r="504">
      <c r="A504" s="1"/>
      <c r="B504" s="1"/>
      <c r="C504" s="1"/>
      <c r="D504" s="1"/>
      <c r="E504" s="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</row>
    <row r="505">
      <c r="A505" s="1"/>
      <c r="B505" s="1"/>
      <c r="C505" s="1"/>
      <c r="D505" s="1"/>
      <c r="E505" s="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</row>
    <row r="506">
      <c r="A506" s="1"/>
      <c r="B506" s="1"/>
      <c r="C506" s="1"/>
      <c r="D506" s="1"/>
      <c r="E506" s="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</row>
    <row r="507">
      <c r="A507" s="1"/>
      <c r="B507" s="1"/>
      <c r="C507" s="1"/>
      <c r="D507" s="1"/>
      <c r="E507" s="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</row>
    <row r="508">
      <c r="A508" s="1"/>
      <c r="B508" s="1"/>
      <c r="C508" s="1"/>
      <c r="D508" s="1"/>
      <c r="E508" s="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</row>
    <row r="509">
      <c r="A509" s="1"/>
      <c r="B509" s="1"/>
      <c r="C509" s="1"/>
      <c r="D509" s="1"/>
      <c r="E509" s="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</row>
    <row r="510">
      <c r="A510" s="1"/>
      <c r="B510" s="1"/>
      <c r="C510" s="1"/>
      <c r="D510" s="1"/>
      <c r="E510" s="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</row>
    <row r="511">
      <c r="A511" s="1"/>
      <c r="B511" s="1"/>
      <c r="C511" s="1"/>
      <c r="D511" s="1"/>
      <c r="E511" s="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</row>
    <row r="512">
      <c r="A512" s="1"/>
      <c r="B512" s="1"/>
      <c r="C512" s="1"/>
      <c r="D512" s="1"/>
      <c r="E512" s="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</row>
    <row r="513">
      <c r="A513" s="1"/>
      <c r="B513" s="1"/>
      <c r="C513" s="1"/>
      <c r="D513" s="1"/>
      <c r="E513" s="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</row>
    <row r="514">
      <c r="A514" s="1"/>
      <c r="B514" s="1"/>
      <c r="C514" s="1"/>
      <c r="D514" s="1"/>
      <c r="E514" s="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</row>
    <row r="515">
      <c r="A515" s="1"/>
      <c r="B515" s="1"/>
      <c r="C515" s="1"/>
      <c r="D515" s="1"/>
      <c r="E515" s="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</row>
    <row r="516">
      <c r="A516" s="1"/>
      <c r="B516" s="1"/>
      <c r="C516" s="1"/>
      <c r="D516" s="1"/>
      <c r="E516" s="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</row>
    <row r="517">
      <c r="A517" s="1"/>
      <c r="B517" s="1"/>
      <c r="C517" s="1"/>
      <c r="D517" s="1"/>
      <c r="E517" s="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</row>
    <row r="518">
      <c r="A518" s="1"/>
      <c r="B518" s="1"/>
      <c r="C518" s="1"/>
      <c r="D518" s="1"/>
      <c r="E518" s="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</row>
    <row r="519">
      <c r="A519" s="1"/>
      <c r="B519" s="1"/>
      <c r="C519" s="1"/>
      <c r="D519" s="1"/>
      <c r="E519" s="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</row>
    <row r="520">
      <c r="A520" s="1"/>
      <c r="B520" s="1"/>
      <c r="C520" s="1"/>
      <c r="D520" s="1"/>
      <c r="E520" s="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</row>
    <row r="521">
      <c r="A521" s="1"/>
      <c r="B521" s="1"/>
      <c r="C521" s="1"/>
      <c r="D521" s="1"/>
      <c r="E521" s="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</row>
    <row r="522">
      <c r="A522" s="1"/>
      <c r="B522" s="1"/>
      <c r="C522" s="1"/>
      <c r="D522" s="1"/>
      <c r="E522" s="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</row>
    <row r="523">
      <c r="A523" s="1"/>
      <c r="B523" s="1"/>
      <c r="C523" s="1"/>
      <c r="D523" s="1"/>
      <c r="E523" s="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</row>
    <row r="524">
      <c r="A524" s="1"/>
      <c r="B524" s="1"/>
      <c r="C524" s="1"/>
      <c r="D524" s="1"/>
      <c r="E524" s="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</row>
    <row r="525">
      <c r="A525" s="1"/>
      <c r="B525" s="1"/>
      <c r="C525" s="1"/>
      <c r="D525" s="1"/>
      <c r="E525" s="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</row>
    <row r="526">
      <c r="A526" s="1"/>
      <c r="B526" s="1"/>
      <c r="C526" s="1"/>
      <c r="D526" s="1"/>
      <c r="E526" s="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</row>
    <row r="527">
      <c r="A527" s="1"/>
      <c r="B527" s="1"/>
      <c r="C527" s="1"/>
      <c r="D527" s="1"/>
      <c r="E527" s="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</row>
    <row r="528">
      <c r="A528" s="1"/>
      <c r="B528" s="1"/>
      <c r="C528" s="1"/>
      <c r="D528" s="1"/>
      <c r="E528" s="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</row>
    <row r="529">
      <c r="A529" s="1"/>
      <c r="B529" s="1"/>
      <c r="C529" s="1"/>
      <c r="D529" s="1"/>
      <c r="E529" s="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</row>
    <row r="530">
      <c r="A530" s="1"/>
      <c r="B530" s="1"/>
      <c r="C530" s="1"/>
      <c r="D530" s="1"/>
      <c r="E530" s="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</row>
    <row r="531">
      <c r="A531" s="1"/>
      <c r="B531" s="1"/>
      <c r="C531" s="1"/>
      <c r="D531" s="1"/>
      <c r="E531" s="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</row>
    <row r="532">
      <c r="A532" s="1"/>
      <c r="B532" s="1"/>
      <c r="C532" s="1"/>
      <c r="D532" s="1"/>
      <c r="E532" s="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</row>
    <row r="533">
      <c r="A533" s="1"/>
      <c r="B533" s="1"/>
      <c r="C533" s="1"/>
      <c r="D533" s="1"/>
      <c r="E533" s="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</row>
    <row r="534">
      <c r="A534" s="1"/>
      <c r="B534" s="1"/>
      <c r="C534" s="1"/>
      <c r="D534" s="1"/>
      <c r="E534" s="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</row>
    <row r="535">
      <c r="A535" s="1"/>
      <c r="B535" s="1"/>
      <c r="C535" s="1"/>
      <c r="D535" s="1"/>
      <c r="E535" s="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</row>
    <row r="536">
      <c r="A536" s="1"/>
      <c r="B536" s="1"/>
      <c r="C536" s="1"/>
      <c r="D536" s="1"/>
      <c r="E536" s="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</row>
    <row r="537">
      <c r="A537" s="1"/>
      <c r="B537" s="1"/>
      <c r="C537" s="1"/>
      <c r="D537" s="1"/>
      <c r="E537" s="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</row>
    <row r="538">
      <c r="A538" s="1"/>
      <c r="B538" s="1"/>
      <c r="C538" s="1"/>
      <c r="D538" s="1"/>
      <c r="E538" s="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</row>
    <row r="539">
      <c r="A539" s="1"/>
      <c r="B539" s="1"/>
      <c r="C539" s="1"/>
      <c r="D539" s="1"/>
      <c r="E539" s="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</row>
    <row r="540">
      <c r="A540" s="1"/>
      <c r="B540" s="1"/>
      <c r="C540" s="1"/>
      <c r="D540" s="1"/>
      <c r="E540" s="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</row>
    <row r="541">
      <c r="A541" s="1"/>
      <c r="B541" s="1"/>
      <c r="C541" s="1"/>
      <c r="D541" s="1"/>
      <c r="E541" s="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</row>
    <row r="542">
      <c r="A542" s="1"/>
      <c r="B542" s="1"/>
      <c r="C542" s="1"/>
      <c r="D542" s="1"/>
      <c r="E542" s="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</row>
    <row r="543">
      <c r="A543" s="1"/>
      <c r="B543" s="1"/>
      <c r="C543" s="1"/>
      <c r="D543" s="1"/>
      <c r="E543" s="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</row>
    <row r="544">
      <c r="A544" s="1"/>
      <c r="B544" s="1"/>
      <c r="C544" s="1"/>
      <c r="D544" s="1"/>
      <c r="E544" s="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</row>
    <row r="545">
      <c r="A545" s="1"/>
      <c r="B545" s="1"/>
      <c r="C545" s="1"/>
      <c r="D545" s="1"/>
      <c r="E545" s="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</row>
    <row r="546">
      <c r="A546" s="1"/>
      <c r="B546" s="1"/>
      <c r="C546" s="1"/>
      <c r="D546" s="1"/>
      <c r="E546" s="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</row>
    <row r="547">
      <c r="A547" s="1"/>
      <c r="B547" s="1"/>
      <c r="C547" s="1"/>
      <c r="D547" s="1"/>
      <c r="E547" s="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</row>
    <row r="548">
      <c r="A548" s="1"/>
      <c r="B548" s="1"/>
      <c r="C548" s="1"/>
      <c r="D548" s="1"/>
      <c r="E548" s="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</row>
    <row r="549">
      <c r="A549" s="1"/>
      <c r="B549" s="1"/>
      <c r="C549" s="1"/>
      <c r="D549" s="1"/>
      <c r="E549" s="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</row>
    <row r="550">
      <c r="A550" s="1"/>
      <c r="B550" s="1"/>
      <c r="C550" s="1"/>
      <c r="D550" s="1"/>
      <c r="E550" s="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</row>
    <row r="551">
      <c r="A551" s="1"/>
      <c r="B551" s="1"/>
      <c r="C551" s="1"/>
      <c r="D551" s="1"/>
      <c r="E551" s="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</row>
    <row r="552">
      <c r="A552" s="1"/>
      <c r="B552" s="1"/>
      <c r="C552" s="1"/>
      <c r="D552" s="1"/>
      <c r="E552" s="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</row>
    <row r="553">
      <c r="A553" s="1"/>
      <c r="B553" s="1"/>
      <c r="C553" s="1"/>
      <c r="D553" s="1"/>
      <c r="E553" s="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</row>
    <row r="554">
      <c r="A554" s="1"/>
      <c r="B554" s="1"/>
      <c r="C554" s="1"/>
      <c r="D554" s="1"/>
      <c r="E554" s="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</row>
    <row r="555">
      <c r="A555" s="1"/>
      <c r="B555" s="1"/>
      <c r="C555" s="1"/>
      <c r="D555" s="1"/>
      <c r="E555" s="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</row>
    <row r="556">
      <c r="A556" s="1"/>
      <c r="B556" s="1"/>
      <c r="C556" s="1"/>
      <c r="D556" s="1"/>
      <c r="E556" s="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</row>
    <row r="557">
      <c r="A557" s="1"/>
      <c r="B557" s="1"/>
      <c r="C557" s="1"/>
      <c r="D557" s="1"/>
      <c r="E557" s="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</row>
    <row r="558">
      <c r="A558" s="1"/>
      <c r="B558" s="1"/>
      <c r="C558" s="1"/>
      <c r="D558" s="1"/>
      <c r="E558" s="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</row>
    <row r="559">
      <c r="A559" s="1"/>
      <c r="B559" s="1"/>
      <c r="C559" s="1"/>
      <c r="D559" s="1"/>
      <c r="E559" s="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</row>
    <row r="560">
      <c r="A560" s="1"/>
      <c r="B560" s="1"/>
      <c r="C560" s="1"/>
      <c r="D560" s="1"/>
      <c r="E560" s="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</row>
    <row r="561">
      <c r="A561" s="1"/>
      <c r="B561" s="1"/>
      <c r="C561" s="1"/>
      <c r="D561" s="1"/>
      <c r="E561" s="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</row>
    <row r="562">
      <c r="A562" s="1"/>
      <c r="B562" s="1"/>
      <c r="C562" s="1"/>
      <c r="D562" s="1"/>
      <c r="E562" s="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</row>
    <row r="563">
      <c r="A563" s="1"/>
      <c r="B563" s="1"/>
      <c r="C563" s="1"/>
      <c r="D563" s="1"/>
      <c r="E563" s="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</row>
    <row r="564">
      <c r="A564" s="1"/>
      <c r="B564" s="1"/>
      <c r="C564" s="1"/>
      <c r="D564" s="1"/>
      <c r="E564" s="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</row>
    <row r="565">
      <c r="A565" s="1"/>
      <c r="B565" s="1"/>
      <c r="C565" s="1"/>
      <c r="D565" s="1"/>
      <c r="E565" s="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</row>
    <row r="566">
      <c r="A566" s="1"/>
      <c r="B566" s="1"/>
      <c r="C566" s="1"/>
      <c r="D566" s="1"/>
      <c r="E566" s="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</row>
    <row r="567">
      <c r="A567" s="1"/>
      <c r="B567" s="1"/>
      <c r="C567" s="1"/>
      <c r="D567" s="1"/>
      <c r="E567" s="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</row>
    <row r="568">
      <c r="A568" s="1"/>
      <c r="B568" s="1"/>
      <c r="C568" s="1"/>
      <c r="D568" s="1"/>
      <c r="E568" s="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</row>
    <row r="569">
      <c r="A569" s="1"/>
      <c r="B569" s="1"/>
      <c r="C569" s="1"/>
      <c r="D569" s="1"/>
      <c r="E569" s="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</row>
    <row r="570">
      <c r="A570" s="1"/>
      <c r="B570" s="1"/>
      <c r="C570" s="1"/>
      <c r="D570" s="1"/>
      <c r="E570" s="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</row>
    <row r="571">
      <c r="A571" s="1"/>
      <c r="B571" s="1"/>
      <c r="C571" s="1"/>
      <c r="D571" s="1"/>
      <c r="E571" s="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</row>
    <row r="572">
      <c r="A572" s="1"/>
      <c r="B572" s="1"/>
      <c r="C572" s="1"/>
      <c r="D572" s="1"/>
      <c r="E572" s="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</row>
    <row r="573">
      <c r="A573" s="1"/>
      <c r="B573" s="1"/>
      <c r="C573" s="1"/>
      <c r="D573" s="1"/>
      <c r="E573" s="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</row>
    <row r="574">
      <c r="A574" s="1"/>
      <c r="B574" s="1"/>
      <c r="C574" s="1"/>
      <c r="D574" s="1"/>
      <c r="E574" s="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</row>
    <row r="575">
      <c r="A575" s="1"/>
      <c r="B575" s="1"/>
      <c r="C575" s="1"/>
      <c r="D575" s="1"/>
      <c r="E575" s="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</row>
    <row r="576">
      <c r="A576" s="1"/>
      <c r="B576" s="1"/>
      <c r="C576" s="1"/>
      <c r="D576" s="1"/>
      <c r="E576" s="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</row>
    <row r="577">
      <c r="A577" s="1"/>
      <c r="B577" s="1"/>
      <c r="C577" s="1"/>
      <c r="D577" s="1"/>
      <c r="E577" s="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</row>
    <row r="578">
      <c r="A578" s="1"/>
      <c r="B578" s="1"/>
      <c r="C578" s="1"/>
      <c r="D578" s="1"/>
      <c r="E578" s="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</row>
    <row r="579">
      <c r="A579" s="1"/>
      <c r="B579" s="1"/>
      <c r="C579" s="1"/>
      <c r="D579" s="1"/>
      <c r="E579" s="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</row>
    <row r="580">
      <c r="A580" s="1"/>
      <c r="B580" s="1"/>
      <c r="C580" s="1"/>
      <c r="D580" s="1"/>
      <c r="E580" s="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</row>
    <row r="581">
      <c r="A581" s="1"/>
      <c r="B581" s="1"/>
      <c r="C581" s="1"/>
      <c r="D581" s="1"/>
      <c r="E581" s="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</row>
    <row r="582">
      <c r="A582" s="1"/>
      <c r="B582" s="1"/>
      <c r="C582" s="1"/>
      <c r="D582" s="1"/>
      <c r="E582" s="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</row>
    <row r="583">
      <c r="A583" s="1"/>
      <c r="B583" s="1"/>
      <c r="C583" s="1"/>
      <c r="D583" s="1"/>
      <c r="E583" s="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</row>
    <row r="584">
      <c r="A584" s="1"/>
      <c r="B584" s="1"/>
      <c r="C584" s="1"/>
      <c r="D584" s="1"/>
      <c r="E584" s="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</row>
    <row r="585">
      <c r="A585" s="1"/>
      <c r="B585" s="1"/>
      <c r="C585" s="1"/>
      <c r="D585" s="1"/>
      <c r="E585" s="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</row>
    <row r="586">
      <c r="A586" s="1"/>
      <c r="B586" s="1"/>
      <c r="C586" s="1"/>
      <c r="D586" s="1"/>
      <c r="E586" s="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</row>
    <row r="587">
      <c r="A587" s="1"/>
      <c r="B587" s="1"/>
      <c r="C587" s="1"/>
      <c r="D587" s="1"/>
      <c r="E587" s="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</row>
    <row r="588">
      <c r="A588" s="1"/>
      <c r="B588" s="1"/>
      <c r="C588" s="1"/>
      <c r="D588" s="1"/>
      <c r="E588" s="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</row>
    <row r="589">
      <c r="A589" s="1"/>
      <c r="B589" s="1"/>
      <c r="C589" s="1"/>
      <c r="D589" s="1"/>
      <c r="E589" s="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</row>
    <row r="590">
      <c r="A590" s="1"/>
      <c r="B590" s="1"/>
      <c r="C590" s="1"/>
      <c r="D590" s="1"/>
      <c r="E590" s="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</row>
    <row r="591">
      <c r="A591" s="1"/>
      <c r="B591" s="1"/>
      <c r="C591" s="1"/>
      <c r="D591" s="1"/>
      <c r="E591" s="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</row>
    <row r="592">
      <c r="A592" s="1"/>
      <c r="B592" s="1"/>
      <c r="C592" s="1"/>
      <c r="D592" s="1"/>
      <c r="E592" s="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</row>
    <row r="593">
      <c r="A593" s="1"/>
      <c r="B593" s="1"/>
      <c r="C593" s="1"/>
      <c r="D593" s="1"/>
      <c r="E593" s="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</row>
    <row r="594">
      <c r="A594" s="1"/>
      <c r="B594" s="1"/>
      <c r="C594" s="1"/>
      <c r="D594" s="1"/>
      <c r="E594" s="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</row>
    <row r="595">
      <c r="A595" s="1"/>
      <c r="B595" s="1"/>
      <c r="C595" s="1"/>
      <c r="D595" s="1"/>
      <c r="E595" s="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</row>
    <row r="596">
      <c r="A596" s="1"/>
      <c r="B596" s="1"/>
      <c r="C596" s="1"/>
      <c r="D596" s="1"/>
      <c r="E596" s="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</row>
    <row r="597">
      <c r="A597" s="1"/>
      <c r="B597" s="1"/>
      <c r="C597" s="1"/>
      <c r="D597" s="1"/>
      <c r="E597" s="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</row>
    <row r="598">
      <c r="A598" s="1"/>
      <c r="B598" s="1"/>
      <c r="C598" s="1"/>
      <c r="D598" s="1"/>
      <c r="E598" s="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</row>
    <row r="599">
      <c r="A599" s="1"/>
      <c r="B599" s="1"/>
      <c r="C599" s="1"/>
      <c r="D599" s="1"/>
      <c r="E599" s="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</row>
    <row r="600">
      <c r="A600" s="1"/>
      <c r="B600" s="1"/>
      <c r="C600" s="1"/>
      <c r="D600" s="1"/>
      <c r="E600" s="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</row>
    <row r="601">
      <c r="A601" s="1"/>
      <c r="B601" s="1"/>
      <c r="C601" s="1"/>
      <c r="D601" s="1"/>
      <c r="E601" s="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</row>
    <row r="602">
      <c r="A602" s="1"/>
      <c r="B602" s="1"/>
      <c r="C602" s="1"/>
      <c r="D602" s="1"/>
      <c r="E602" s="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</row>
    <row r="603">
      <c r="A603" s="1"/>
      <c r="B603" s="1"/>
      <c r="C603" s="1"/>
      <c r="D603" s="1"/>
      <c r="E603" s="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</row>
    <row r="604">
      <c r="A604" s="1"/>
      <c r="B604" s="1"/>
      <c r="C604" s="1"/>
      <c r="D604" s="1"/>
      <c r="E604" s="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</row>
    <row r="605">
      <c r="A605" s="1"/>
      <c r="B605" s="1"/>
      <c r="C605" s="1"/>
      <c r="D605" s="1"/>
      <c r="E605" s="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</row>
    <row r="606">
      <c r="A606" s="1"/>
      <c r="B606" s="1"/>
      <c r="C606" s="1"/>
      <c r="D606" s="1"/>
      <c r="E606" s="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</row>
    <row r="607">
      <c r="A607" s="1"/>
      <c r="B607" s="1"/>
      <c r="C607" s="1"/>
      <c r="D607" s="1"/>
      <c r="E607" s="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</row>
    <row r="608">
      <c r="A608" s="1"/>
      <c r="B608" s="1"/>
      <c r="C608" s="1"/>
      <c r="D608" s="1"/>
      <c r="E608" s="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</row>
    <row r="609">
      <c r="A609" s="1"/>
      <c r="B609" s="1"/>
      <c r="C609" s="1"/>
      <c r="D609" s="1"/>
      <c r="E609" s="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</row>
    <row r="610">
      <c r="A610" s="1"/>
      <c r="B610" s="1"/>
      <c r="C610" s="1"/>
      <c r="D610" s="1"/>
      <c r="E610" s="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</row>
    <row r="611">
      <c r="A611" s="1"/>
      <c r="B611" s="1"/>
      <c r="C611" s="1"/>
      <c r="D611" s="1"/>
      <c r="E611" s="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</row>
    <row r="612">
      <c r="A612" s="1"/>
      <c r="B612" s="1"/>
      <c r="C612" s="1"/>
      <c r="D612" s="1"/>
      <c r="E612" s="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</row>
    <row r="613">
      <c r="A613" s="1"/>
      <c r="B613" s="1"/>
      <c r="C613" s="1"/>
      <c r="D613" s="1"/>
      <c r="E613" s="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</row>
    <row r="614">
      <c r="A614" s="1"/>
      <c r="B614" s="1"/>
      <c r="C614" s="1"/>
      <c r="D614" s="1"/>
      <c r="E614" s="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</row>
    <row r="615">
      <c r="A615" s="1"/>
      <c r="B615" s="1"/>
      <c r="C615" s="1"/>
      <c r="D615" s="1"/>
      <c r="E615" s="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</row>
    <row r="616">
      <c r="A616" s="1"/>
      <c r="B616" s="1"/>
      <c r="C616" s="1"/>
      <c r="D616" s="1"/>
      <c r="E616" s="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</row>
    <row r="617">
      <c r="A617" s="1"/>
      <c r="B617" s="1"/>
      <c r="C617" s="1"/>
      <c r="D617" s="1"/>
      <c r="E617" s="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</row>
    <row r="618">
      <c r="A618" s="1"/>
      <c r="B618" s="1"/>
      <c r="C618" s="1"/>
      <c r="D618" s="1"/>
      <c r="E618" s="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</row>
    <row r="619">
      <c r="A619" s="1"/>
      <c r="B619" s="1"/>
      <c r="C619" s="1"/>
      <c r="D619" s="1"/>
      <c r="E619" s="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</row>
    <row r="620">
      <c r="A620" s="1"/>
      <c r="B620" s="1"/>
      <c r="C620" s="1"/>
      <c r="D620" s="1"/>
      <c r="E620" s="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</row>
    <row r="621">
      <c r="A621" s="1"/>
      <c r="B621" s="1"/>
      <c r="C621" s="1"/>
      <c r="D621" s="1"/>
      <c r="E621" s="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</row>
    <row r="622">
      <c r="A622" s="1"/>
      <c r="B622" s="1"/>
      <c r="C622" s="1"/>
      <c r="D622" s="1"/>
      <c r="E622" s="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</row>
    <row r="623">
      <c r="A623" s="1"/>
      <c r="B623" s="1"/>
      <c r="C623" s="1"/>
      <c r="D623" s="1"/>
      <c r="E623" s="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</row>
    <row r="624">
      <c r="A624" s="1"/>
      <c r="B624" s="1"/>
      <c r="C624" s="1"/>
      <c r="D624" s="1"/>
      <c r="E624" s="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</row>
    <row r="625">
      <c r="A625" s="1"/>
      <c r="B625" s="1"/>
      <c r="C625" s="1"/>
      <c r="D625" s="1"/>
      <c r="E625" s="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</row>
    <row r="626">
      <c r="A626" s="1"/>
      <c r="B626" s="1"/>
      <c r="C626" s="1"/>
      <c r="D626" s="1"/>
      <c r="E626" s="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</row>
    <row r="627">
      <c r="A627" s="1"/>
      <c r="B627" s="1"/>
      <c r="C627" s="1"/>
      <c r="D627" s="1"/>
      <c r="E627" s="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</row>
    <row r="628">
      <c r="A628" s="1"/>
      <c r="B628" s="1"/>
      <c r="C628" s="1"/>
      <c r="D628" s="1"/>
      <c r="E628" s="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</row>
    <row r="629">
      <c r="A629" s="1"/>
      <c r="B629" s="1"/>
      <c r="C629" s="1"/>
      <c r="D629" s="1"/>
      <c r="E629" s="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</row>
    <row r="630">
      <c r="A630" s="1"/>
      <c r="B630" s="1"/>
      <c r="C630" s="1"/>
      <c r="D630" s="1"/>
      <c r="E630" s="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</row>
    <row r="631">
      <c r="A631" s="1"/>
      <c r="B631" s="1"/>
      <c r="C631" s="1"/>
      <c r="D631" s="1"/>
      <c r="E631" s="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</row>
    <row r="632">
      <c r="A632" s="1"/>
      <c r="B632" s="1"/>
      <c r="C632" s="1"/>
      <c r="D632" s="1"/>
      <c r="E632" s="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</row>
    <row r="633">
      <c r="A633" s="1"/>
      <c r="B633" s="1"/>
      <c r="C633" s="1"/>
      <c r="D633" s="1"/>
      <c r="E633" s="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</row>
    <row r="634">
      <c r="A634" s="1"/>
      <c r="B634" s="1"/>
      <c r="C634" s="1"/>
      <c r="D634" s="1"/>
      <c r="E634" s="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</row>
    <row r="635">
      <c r="A635" s="1"/>
      <c r="B635" s="1"/>
      <c r="C635" s="1"/>
      <c r="D635" s="1"/>
      <c r="E635" s="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</row>
    <row r="636">
      <c r="A636" s="1"/>
      <c r="B636" s="1"/>
      <c r="C636" s="1"/>
      <c r="D636" s="1"/>
      <c r="E636" s="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</row>
    <row r="637">
      <c r="A637" s="1"/>
      <c r="B637" s="1"/>
      <c r="C637" s="1"/>
      <c r="D637" s="1"/>
      <c r="E637" s="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</row>
    <row r="638">
      <c r="A638" s="1"/>
      <c r="B638" s="1"/>
      <c r="C638" s="1"/>
      <c r="D638" s="1"/>
      <c r="E638" s="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</row>
    <row r="639">
      <c r="A639" s="1"/>
      <c r="B639" s="1"/>
      <c r="C639" s="1"/>
      <c r="D639" s="1"/>
      <c r="E639" s="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</row>
    <row r="640">
      <c r="A640" s="1"/>
      <c r="B640" s="1"/>
      <c r="C640" s="1"/>
      <c r="D640" s="1"/>
      <c r="E640" s="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</row>
    <row r="641">
      <c r="A641" s="1"/>
      <c r="B641" s="1"/>
      <c r="C641" s="1"/>
      <c r="D641" s="1"/>
      <c r="E641" s="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</row>
    <row r="642">
      <c r="A642" s="1"/>
      <c r="B642" s="1"/>
      <c r="C642" s="1"/>
      <c r="D642" s="1"/>
      <c r="E642" s="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</row>
    <row r="643">
      <c r="A643" s="1"/>
      <c r="B643" s="1"/>
      <c r="C643" s="1"/>
      <c r="D643" s="1"/>
      <c r="E643" s="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</row>
    <row r="644">
      <c r="A644" s="1"/>
      <c r="B644" s="1"/>
      <c r="C644" s="1"/>
      <c r="D644" s="1"/>
      <c r="E644" s="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</row>
    <row r="645">
      <c r="A645" s="1"/>
      <c r="B645" s="1"/>
      <c r="C645" s="1"/>
      <c r="D645" s="1"/>
      <c r="E645" s="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</row>
    <row r="646">
      <c r="A646" s="1"/>
      <c r="B646" s="1"/>
      <c r="C646" s="1"/>
      <c r="D646" s="1"/>
      <c r="E646" s="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</row>
    <row r="647">
      <c r="A647" s="1"/>
      <c r="B647" s="1"/>
      <c r="C647" s="1"/>
      <c r="D647" s="1"/>
      <c r="E647" s="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</row>
    <row r="648">
      <c r="A648" s="1"/>
      <c r="B648" s="1"/>
      <c r="C648" s="1"/>
      <c r="D648" s="1"/>
      <c r="E648" s="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</row>
    <row r="649">
      <c r="A649" s="1"/>
      <c r="B649" s="1"/>
      <c r="C649" s="1"/>
      <c r="D649" s="1"/>
      <c r="E649" s="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</row>
    <row r="650">
      <c r="A650" s="1"/>
      <c r="B650" s="1"/>
      <c r="C650" s="1"/>
      <c r="D650" s="1"/>
      <c r="E650" s="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</row>
    <row r="651">
      <c r="A651" s="1"/>
      <c r="B651" s="1"/>
      <c r="C651" s="1"/>
      <c r="D651" s="1"/>
      <c r="E651" s="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</row>
    <row r="652">
      <c r="A652" s="1"/>
      <c r="B652" s="1"/>
      <c r="C652" s="1"/>
      <c r="D652" s="1"/>
      <c r="E652" s="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</row>
    <row r="653">
      <c r="A653" s="1"/>
      <c r="B653" s="1"/>
      <c r="C653" s="1"/>
      <c r="D653" s="1"/>
      <c r="E653" s="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</row>
    <row r="654">
      <c r="A654" s="1"/>
      <c r="B654" s="1"/>
      <c r="C654" s="1"/>
      <c r="D654" s="1"/>
      <c r="E654" s="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</row>
    <row r="655">
      <c r="A655" s="1"/>
      <c r="B655" s="1"/>
      <c r="C655" s="1"/>
      <c r="D655" s="1"/>
      <c r="E655" s="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</row>
    <row r="656">
      <c r="A656" s="1"/>
      <c r="B656" s="1"/>
      <c r="C656" s="1"/>
      <c r="D656" s="1"/>
      <c r="E656" s="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</row>
    <row r="657">
      <c r="A657" s="1"/>
      <c r="B657" s="1"/>
      <c r="C657" s="1"/>
      <c r="D657" s="1"/>
      <c r="E657" s="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</row>
    <row r="658">
      <c r="A658" s="1"/>
      <c r="B658" s="1"/>
      <c r="C658" s="1"/>
      <c r="D658" s="1"/>
      <c r="E658" s="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</row>
    <row r="659">
      <c r="A659" s="1"/>
      <c r="B659" s="1"/>
      <c r="C659" s="1"/>
      <c r="D659" s="1"/>
      <c r="E659" s="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</row>
    <row r="660">
      <c r="A660" s="1"/>
      <c r="B660" s="1"/>
      <c r="C660" s="1"/>
      <c r="D660" s="1"/>
      <c r="E660" s="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</row>
    <row r="661">
      <c r="A661" s="1"/>
      <c r="B661" s="1"/>
      <c r="C661" s="1"/>
      <c r="D661" s="1"/>
      <c r="E661" s="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</row>
    <row r="662">
      <c r="A662" s="1"/>
      <c r="B662" s="1"/>
      <c r="C662" s="1"/>
      <c r="D662" s="1"/>
      <c r="E662" s="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</row>
    <row r="663">
      <c r="A663" s="1"/>
      <c r="B663" s="1"/>
      <c r="C663" s="1"/>
      <c r="D663" s="1"/>
      <c r="E663" s="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</row>
    <row r="664">
      <c r="A664" s="1"/>
      <c r="B664" s="1"/>
      <c r="C664" s="1"/>
      <c r="D664" s="1"/>
      <c r="E664" s="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</row>
    <row r="665">
      <c r="A665" s="1"/>
      <c r="B665" s="1"/>
      <c r="C665" s="1"/>
      <c r="D665" s="1"/>
      <c r="E665" s="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</row>
    <row r="666">
      <c r="A666" s="1"/>
      <c r="B666" s="1"/>
      <c r="C666" s="1"/>
      <c r="D666" s="1"/>
      <c r="E666" s="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</row>
    <row r="667">
      <c r="A667" s="1"/>
      <c r="B667" s="1"/>
      <c r="C667" s="1"/>
      <c r="D667" s="1"/>
      <c r="E667" s="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</row>
    <row r="668">
      <c r="A668" s="1"/>
      <c r="B668" s="1"/>
      <c r="C668" s="1"/>
      <c r="D668" s="1"/>
      <c r="E668" s="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</row>
    <row r="669">
      <c r="A669" s="1"/>
      <c r="B669" s="1"/>
      <c r="C669" s="1"/>
      <c r="D669" s="1"/>
      <c r="E669" s="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</row>
    <row r="670">
      <c r="A670" s="1"/>
      <c r="B670" s="1"/>
      <c r="C670" s="1"/>
      <c r="D670" s="1"/>
      <c r="E670" s="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</row>
    <row r="671">
      <c r="A671" s="1"/>
      <c r="B671" s="1"/>
      <c r="C671" s="1"/>
      <c r="D671" s="1"/>
      <c r="E671" s="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</row>
    <row r="672">
      <c r="A672" s="1"/>
      <c r="B672" s="1"/>
      <c r="C672" s="1"/>
      <c r="D672" s="1"/>
      <c r="E672" s="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</row>
    <row r="673">
      <c r="A673" s="1"/>
      <c r="B673" s="1"/>
      <c r="C673" s="1"/>
      <c r="D673" s="1"/>
      <c r="E673" s="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</row>
    <row r="674">
      <c r="A674" s="1"/>
      <c r="B674" s="1"/>
      <c r="C674" s="1"/>
      <c r="D674" s="1"/>
      <c r="E674" s="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</row>
    <row r="675">
      <c r="A675" s="1"/>
      <c r="B675" s="1"/>
      <c r="C675" s="1"/>
      <c r="D675" s="1"/>
      <c r="E675" s="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</row>
    <row r="676">
      <c r="A676" s="1"/>
      <c r="B676" s="1"/>
      <c r="C676" s="1"/>
      <c r="D676" s="1"/>
      <c r="E676" s="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</row>
    <row r="677">
      <c r="A677" s="1"/>
      <c r="B677" s="1"/>
      <c r="C677" s="1"/>
      <c r="D677" s="1"/>
      <c r="E677" s="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</row>
    <row r="678">
      <c r="A678" s="1"/>
      <c r="B678" s="1"/>
      <c r="C678" s="1"/>
      <c r="D678" s="1"/>
      <c r="E678" s="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</row>
    <row r="679">
      <c r="A679" s="1"/>
      <c r="B679" s="1"/>
      <c r="C679" s="1"/>
      <c r="D679" s="1"/>
      <c r="E679" s="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</row>
    <row r="680">
      <c r="A680" s="1"/>
      <c r="B680" s="1"/>
      <c r="C680" s="1"/>
      <c r="D680" s="1"/>
      <c r="E680" s="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</row>
    <row r="681">
      <c r="A681" s="1"/>
      <c r="B681" s="1"/>
      <c r="C681" s="1"/>
      <c r="D681" s="1"/>
      <c r="E681" s="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</row>
    <row r="682">
      <c r="A682" s="1"/>
      <c r="B682" s="1"/>
      <c r="C682" s="1"/>
      <c r="D682" s="1"/>
      <c r="E682" s="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</row>
    <row r="683">
      <c r="A683" s="1"/>
      <c r="B683" s="1"/>
      <c r="C683" s="1"/>
      <c r="D683" s="1"/>
      <c r="E683" s="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</row>
    <row r="684">
      <c r="A684" s="1"/>
      <c r="B684" s="1"/>
      <c r="C684" s="1"/>
      <c r="D684" s="1"/>
      <c r="E684" s="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</row>
    <row r="685">
      <c r="A685" s="1"/>
      <c r="B685" s="1"/>
      <c r="C685" s="1"/>
      <c r="D685" s="1"/>
      <c r="E685" s="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</row>
    <row r="686">
      <c r="A686" s="1"/>
      <c r="B686" s="1"/>
      <c r="C686" s="1"/>
      <c r="D686" s="1"/>
      <c r="E686" s="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</row>
    <row r="687">
      <c r="A687" s="1"/>
      <c r="B687" s="1"/>
      <c r="C687" s="1"/>
      <c r="D687" s="1"/>
      <c r="E687" s="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</row>
    <row r="688">
      <c r="A688" s="1"/>
      <c r="B688" s="1"/>
      <c r="C688" s="1"/>
      <c r="D688" s="1"/>
      <c r="E688" s="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</row>
    <row r="689">
      <c r="A689" s="1"/>
      <c r="B689" s="1"/>
      <c r="C689" s="1"/>
      <c r="D689" s="1"/>
      <c r="E689" s="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</row>
    <row r="690">
      <c r="A690" s="1"/>
      <c r="B690" s="1"/>
      <c r="C690" s="1"/>
      <c r="D690" s="1"/>
      <c r="E690" s="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</row>
    <row r="691">
      <c r="A691" s="1"/>
      <c r="B691" s="1"/>
      <c r="C691" s="1"/>
      <c r="D691" s="1"/>
      <c r="E691" s="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</row>
    <row r="692">
      <c r="A692" s="1"/>
      <c r="B692" s="1"/>
      <c r="C692" s="1"/>
      <c r="D692" s="1"/>
      <c r="E692" s="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</row>
    <row r="693">
      <c r="A693" s="1"/>
      <c r="B693" s="1"/>
      <c r="C693" s="1"/>
      <c r="D693" s="1"/>
      <c r="E693" s="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</row>
    <row r="694">
      <c r="A694" s="1"/>
      <c r="B694" s="1"/>
      <c r="C694" s="1"/>
      <c r="D694" s="1"/>
      <c r="E694" s="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</row>
    <row r="695">
      <c r="A695" s="1"/>
      <c r="B695" s="1"/>
      <c r="C695" s="1"/>
      <c r="D695" s="1"/>
      <c r="E695" s="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</row>
    <row r="696">
      <c r="A696" s="1"/>
      <c r="B696" s="1"/>
      <c r="C696" s="1"/>
      <c r="D696" s="1"/>
      <c r="E696" s="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</row>
    <row r="697">
      <c r="A697" s="1"/>
      <c r="B697" s="1"/>
      <c r="C697" s="1"/>
      <c r="D697" s="1"/>
      <c r="E697" s="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</row>
    <row r="698">
      <c r="A698" s="1"/>
      <c r="B698" s="1"/>
      <c r="C698" s="1"/>
      <c r="D698" s="1"/>
      <c r="E698" s="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</row>
    <row r="699">
      <c r="A699" s="1"/>
      <c r="B699" s="1"/>
      <c r="C699" s="1"/>
      <c r="D699" s="1"/>
      <c r="E699" s="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</row>
    <row r="700">
      <c r="A700" s="1"/>
      <c r="B700" s="1"/>
      <c r="C700" s="1"/>
      <c r="D700" s="1"/>
      <c r="E700" s="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</row>
    <row r="701">
      <c r="A701" s="1"/>
      <c r="B701" s="1"/>
      <c r="C701" s="1"/>
      <c r="D701" s="1"/>
      <c r="E701" s="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</row>
    <row r="702">
      <c r="A702" s="1"/>
      <c r="B702" s="1"/>
      <c r="C702" s="1"/>
      <c r="D702" s="1"/>
      <c r="E702" s="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</row>
    <row r="703">
      <c r="A703" s="1"/>
      <c r="B703" s="1"/>
      <c r="C703" s="1"/>
      <c r="D703" s="1"/>
      <c r="E703" s="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</row>
    <row r="704">
      <c r="A704" s="1"/>
      <c r="B704" s="1"/>
      <c r="C704" s="1"/>
      <c r="D704" s="1"/>
      <c r="E704" s="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</row>
    <row r="705">
      <c r="A705" s="1"/>
      <c r="B705" s="1"/>
      <c r="C705" s="1"/>
      <c r="D705" s="1"/>
      <c r="E705" s="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</row>
    <row r="706">
      <c r="A706" s="1"/>
      <c r="B706" s="1"/>
      <c r="C706" s="1"/>
      <c r="D706" s="1"/>
      <c r="E706" s="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</row>
    <row r="707">
      <c r="A707" s="1"/>
      <c r="B707" s="1"/>
      <c r="C707" s="1"/>
      <c r="D707" s="1"/>
      <c r="E707" s="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</row>
    <row r="708">
      <c r="A708" s="1"/>
      <c r="B708" s="1"/>
      <c r="C708" s="1"/>
      <c r="D708" s="1"/>
      <c r="E708" s="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</row>
    <row r="709">
      <c r="A709" s="1"/>
      <c r="B709" s="1"/>
      <c r="C709" s="1"/>
      <c r="D709" s="1"/>
      <c r="E709" s="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</row>
    <row r="710">
      <c r="A710" s="1"/>
      <c r="B710" s="1"/>
      <c r="C710" s="1"/>
      <c r="D710" s="1"/>
      <c r="E710" s="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</row>
    <row r="711">
      <c r="A711" s="1"/>
      <c r="B711" s="1"/>
      <c r="C711" s="1"/>
      <c r="D711" s="1"/>
      <c r="E711" s="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</row>
    <row r="712">
      <c r="A712" s="1"/>
      <c r="B712" s="1"/>
      <c r="C712" s="1"/>
      <c r="D712" s="1"/>
      <c r="E712" s="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</row>
    <row r="713">
      <c r="A713" s="1"/>
      <c r="B713" s="1"/>
      <c r="C713" s="1"/>
      <c r="D713" s="1"/>
      <c r="E713" s="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</row>
    <row r="714">
      <c r="A714" s="1"/>
      <c r="B714" s="1"/>
      <c r="C714" s="1"/>
      <c r="D714" s="1"/>
      <c r="E714" s="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</row>
    <row r="715">
      <c r="A715" s="1"/>
      <c r="B715" s="1"/>
      <c r="C715" s="1"/>
      <c r="D715" s="1"/>
      <c r="E715" s="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</row>
    <row r="716">
      <c r="A716" s="1"/>
      <c r="B716" s="1"/>
      <c r="C716" s="1"/>
      <c r="D716" s="1"/>
      <c r="E716" s="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</row>
    <row r="717">
      <c r="A717" s="1"/>
      <c r="B717" s="1"/>
      <c r="C717" s="1"/>
      <c r="D717" s="1"/>
      <c r="E717" s="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</row>
    <row r="718">
      <c r="A718" s="1"/>
      <c r="B718" s="1"/>
      <c r="C718" s="1"/>
      <c r="D718" s="1"/>
      <c r="E718" s="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</row>
    <row r="719">
      <c r="A719" s="1"/>
      <c r="B719" s="1"/>
      <c r="C719" s="1"/>
      <c r="D719" s="1"/>
      <c r="E719" s="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</row>
    <row r="720">
      <c r="A720" s="1"/>
      <c r="B720" s="1"/>
      <c r="C720" s="1"/>
      <c r="D720" s="1"/>
      <c r="E720" s="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</row>
    <row r="721">
      <c r="A721" s="1"/>
      <c r="B721" s="1"/>
      <c r="C721" s="1"/>
      <c r="D721" s="1"/>
      <c r="E721" s="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</row>
    <row r="722">
      <c r="A722" s="1"/>
      <c r="B722" s="1"/>
      <c r="C722" s="1"/>
      <c r="D722" s="1"/>
      <c r="E722" s="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</row>
    <row r="723">
      <c r="A723" s="1"/>
      <c r="B723" s="1"/>
      <c r="C723" s="1"/>
      <c r="D723" s="1"/>
      <c r="E723" s="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</row>
    <row r="724">
      <c r="A724" s="1"/>
      <c r="B724" s="1"/>
      <c r="C724" s="1"/>
      <c r="D724" s="1"/>
      <c r="E724" s="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</row>
    <row r="725">
      <c r="A725" s="1"/>
      <c r="B725" s="1"/>
      <c r="C725" s="1"/>
      <c r="D725" s="1"/>
      <c r="E725" s="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</row>
    <row r="726">
      <c r="A726" s="1"/>
      <c r="B726" s="1"/>
      <c r="C726" s="1"/>
      <c r="D726" s="1"/>
      <c r="E726" s="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</row>
    <row r="727">
      <c r="A727" s="1"/>
      <c r="B727" s="1"/>
      <c r="C727" s="1"/>
      <c r="D727" s="1"/>
      <c r="E727" s="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</row>
    <row r="728">
      <c r="A728" s="1"/>
      <c r="B728" s="1"/>
      <c r="C728" s="1"/>
      <c r="D728" s="1"/>
      <c r="E728" s="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</row>
    <row r="729">
      <c r="A729" s="1"/>
      <c r="B729" s="1"/>
      <c r="C729" s="1"/>
      <c r="D729" s="1"/>
      <c r="E729" s="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</row>
    <row r="730">
      <c r="A730" s="1"/>
      <c r="B730" s="1"/>
      <c r="C730" s="1"/>
      <c r="D730" s="1"/>
      <c r="E730" s="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</row>
    <row r="731">
      <c r="A731" s="1"/>
      <c r="B731" s="1"/>
      <c r="C731" s="1"/>
      <c r="D731" s="1"/>
      <c r="E731" s="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</row>
    <row r="732">
      <c r="A732" s="1"/>
      <c r="B732" s="1"/>
      <c r="C732" s="1"/>
      <c r="D732" s="1"/>
      <c r="E732" s="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</row>
    <row r="733">
      <c r="A733" s="1"/>
      <c r="B733" s="1"/>
      <c r="C733" s="1"/>
      <c r="D733" s="1"/>
      <c r="E733" s="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</row>
    <row r="734">
      <c r="A734" s="1"/>
      <c r="B734" s="1"/>
      <c r="C734" s="1"/>
      <c r="D734" s="1"/>
      <c r="E734" s="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</row>
    <row r="735">
      <c r="A735" s="1"/>
      <c r="B735" s="1"/>
      <c r="C735" s="1"/>
      <c r="D735" s="1"/>
      <c r="E735" s="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</row>
    <row r="736">
      <c r="A736" s="1"/>
      <c r="B736" s="1"/>
      <c r="C736" s="1"/>
      <c r="D736" s="1"/>
      <c r="E736" s="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</row>
    <row r="737">
      <c r="A737" s="1"/>
      <c r="B737" s="1"/>
      <c r="C737" s="1"/>
      <c r="D737" s="1"/>
      <c r="E737" s="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</row>
    <row r="738">
      <c r="A738" s="1"/>
      <c r="B738" s="1"/>
      <c r="C738" s="1"/>
      <c r="D738" s="1"/>
      <c r="E738" s="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</row>
    <row r="739">
      <c r="A739" s="1"/>
      <c r="B739" s="1"/>
      <c r="C739" s="1"/>
      <c r="D739" s="1"/>
      <c r="E739" s="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</row>
    <row r="740">
      <c r="A740" s="1"/>
      <c r="B740" s="1"/>
      <c r="C740" s="1"/>
      <c r="D740" s="1"/>
      <c r="E740" s="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</row>
    <row r="741">
      <c r="A741" s="1"/>
      <c r="B741" s="1"/>
      <c r="C741" s="1"/>
      <c r="D741" s="1"/>
      <c r="E741" s="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</row>
    <row r="742">
      <c r="A742" s="1"/>
      <c r="B742" s="1"/>
      <c r="C742" s="1"/>
      <c r="D742" s="1"/>
      <c r="E742" s="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</row>
    <row r="743">
      <c r="A743" s="1"/>
      <c r="B743" s="1"/>
      <c r="C743" s="1"/>
      <c r="D743" s="1"/>
      <c r="E743" s="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</row>
    <row r="744">
      <c r="A744" s="1"/>
      <c r="B744" s="1"/>
      <c r="C744" s="1"/>
      <c r="D744" s="1"/>
      <c r="E744" s="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</row>
    <row r="745">
      <c r="A745" s="1"/>
      <c r="B745" s="1"/>
      <c r="C745" s="1"/>
      <c r="D745" s="1"/>
      <c r="E745" s="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</row>
    <row r="746">
      <c r="A746" s="1"/>
      <c r="B746" s="1"/>
      <c r="C746" s="1"/>
      <c r="D746" s="1"/>
      <c r="E746" s="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</row>
    <row r="747">
      <c r="A747" s="1"/>
      <c r="B747" s="1"/>
      <c r="C747" s="1"/>
      <c r="D747" s="1"/>
      <c r="E747" s="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</row>
    <row r="748">
      <c r="A748" s="1"/>
      <c r="B748" s="1"/>
      <c r="C748" s="1"/>
      <c r="D748" s="1"/>
      <c r="E748" s="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</row>
    <row r="749">
      <c r="A749" s="1"/>
      <c r="B749" s="1"/>
      <c r="C749" s="1"/>
      <c r="D749" s="1"/>
      <c r="E749" s="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</row>
    <row r="750">
      <c r="A750" s="1"/>
      <c r="B750" s="1"/>
      <c r="C750" s="1"/>
      <c r="D750" s="1"/>
      <c r="E750" s="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</row>
    <row r="751">
      <c r="A751" s="1"/>
      <c r="B751" s="1"/>
      <c r="C751" s="1"/>
      <c r="D751" s="1"/>
      <c r="E751" s="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</row>
    <row r="752">
      <c r="A752" s="1"/>
      <c r="B752" s="1"/>
      <c r="C752" s="1"/>
      <c r="D752" s="1"/>
      <c r="E752" s="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</row>
    <row r="753">
      <c r="A753" s="1"/>
      <c r="B753" s="1"/>
      <c r="C753" s="1"/>
      <c r="D753" s="1"/>
      <c r="E753" s="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</row>
    <row r="754">
      <c r="A754" s="1"/>
      <c r="B754" s="1"/>
      <c r="C754" s="1"/>
      <c r="D754" s="1"/>
      <c r="E754" s="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</row>
    <row r="755">
      <c r="A755" s="1"/>
      <c r="B755" s="1"/>
      <c r="C755" s="1"/>
      <c r="D755" s="1"/>
      <c r="E755" s="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</row>
    <row r="756">
      <c r="A756" s="1"/>
      <c r="B756" s="1"/>
      <c r="C756" s="1"/>
      <c r="D756" s="1"/>
      <c r="E756" s="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</row>
    <row r="757">
      <c r="A757" s="1"/>
      <c r="B757" s="1"/>
      <c r="C757" s="1"/>
      <c r="D757" s="1"/>
      <c r="E757" s="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</row>
    <row r="758">
      <c r="A758" s="1"/>
      <c r="B758" s="1"/>
      <c r="C758" s="1"/>
      <c r="D758" s="1"/>
      <c r="E758" s="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</row>
    <row r="759">
      <c r="A759" s="1"/>
      <c r="B759" s="1"/>
      <c r="C759" s="1"/>
      <c r="D759" s="1"/>
      <c r="E759" s="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</row>
    <row r="760">
      <c r="A760" s="1"/>
      <c r="B760" s="1"/>
      <c r="C760" s="1"/>
      <c r="D760" s="1"/>
      <c r="E760" s="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</row>
    <row r="761">
      <c r="A761" s="1"/>
      <c r="B761" s="1"/>
      <c r="C761" s="1"/>
      <c r="D761" s="1"/>
      <c r="E761" s="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</row>
    <row r="762">
      <c r="A762" s="1"/>
      <c r="B762" s="1"/>
      <c r="C762" s="1"/>
      <c r="D762" s="1"/>
      <c r="E762" s="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</row>
    <row r="763">
      <c r="A763" s="1"/>
      <c r="B763" s="1"/>
      <c r="C763" s="1"/>
      <c r="D763" s="1"/>
      <c r="E763" s="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</row>
    <row r="764">
      <c r="A764" s="1"/>
      <c r="B764" s="1"/>
      <c r="C764" s="1"/>
      <c r="D764" s="1"/>
      <c r="E764" s="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</row>
    <row r="765">
      <c r="A765" s="1"/>
      <c r="B765" s="1"/>
      <c r="C765" s="1"/>
      <c r="D765" s="1"/>
      <c r="E765" s="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</row>
    <row r="766">
      <c r="A766" s="1"/>
      <c r="B766" s="1"/>
      <c r="C766" s="1"/>
      <c r="D766" s="1"/>
      <c r="E766" s="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</row>
    <row r="767">
      <c r="A767" s="1"/>
      <c r="B767" s="1"/>
      <c r="C767" s="1"/>
      <c r="D767" s="1"/>
      <c r="E767" s="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</row>
    <row r="768">
      <c r="A768" s="1"/>
      <c r="B768" s="1"/>
      <c r="C768" s="1"/>
      <c r="D768" s="1"/>
      <c r="E768" s="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</row>
    <row r="769">
      <c r="A769" s="1"/>
      <c r="B769" s="1"/>
      <c r="C769" s="1"/>
      <c r="D769" s="1"/>
      <c r="E769" s="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</row>
    <row r="770">
      <c r="A770" s="1"/>
      <c r="B770" s="1"/>
      <c r="C770" s="1"/>
      <c r="D770" s="1"/>
      <c r="E770" s="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</row>
    <row r="771">
      <c r="A771" s="1"/>
      <c r="B771" s="1"/>
      <c r="C771" s="1"/>
      <c r="D771" s="1"/>
      <c r="E771" s="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</row>
    <row r="772">
      <c r="A772" s="1"/>
      <c r="B772" s="1"/>
      <c r="C772" s="1"/>
      <c r="D772" s="1"/>
      <c r="E772" s="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</row>
    <row r="773">
      <c r="A773" s="1"/>
      <c r="B773" s="1"/>
      <c r="C773" s="1"/>
      <c r="D773" s="1"/>
      <c r="E773" s="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</row>
    <row r="774">
      <c r="A774" s="1"/>
      <c r="B774" s="1"/>
      <c r="C774" s="1"/>
      <c r="D774" s="1"/>
      <c r="E774" s="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</row>
    <row r="775">
      <c r="A775" s="1"/>
      <c r="B775" s="1"/>
      <c r="C775" s="1"/>
      <c r="D775" s="1"/>
      <c r="E775" s="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</row>
    <row r="776">
      <c r="A776" s="1"/>
      <c r="B776" s="1"/>
      <c r="C776" s="1"/>
      <c r="D776" s="1"/>
      <c r="E776" s="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</row>
    <row r="777">
      <c r="A777" s="1"/>
      <c r="B777" s="1"/>
      <c r="C777" s="1"/>
      <c r="D777" s="1"/>
      <c r="E777" s="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</row>
    <row r="778">
      <c r="A778" s="1"/>
      <c r="B778" s="1"/>
      <c r="C778" s="1"/>
      <c r="D778" s="1"/>
      <c r="E778" s="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</row>
    <row r="779">
      <c r="A779" s="1"/>
      <c r="B779" s="1"/>
      <c r="C779" s="1"/>
      <c r="D779" s="1"/>
      <c r="E779" s="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</row>
    <row r="780">
      <c r="A780" s="1"/>
      <c r="B780" s="1"/>
      <c r="C780" s="1"/>
      <c r="D780" s="1"/>
      <c r="E780" s="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</row>
    <row r="781">
      <c r="A781" s="1"/>
      <c r="B781" s="1"/>
      <c r="C781" s="1"/>
      <c r="D781" s="1"/>
      <c r="E781" s="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</row>
    <row r="782">
      <c r="A782" s="1"/>
      <c r="B782" s="1"/>
      <c r="C782" s="1"/>
      <c r="D782" s="1"/>
      <c r="E782" s="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</row>
    <row r="783">
      <c r="A783" s="1"/>
      <c r="B783" s="1"/>
      <c r="C783" s="1"/>
      <c r="D783" s="1"/>
      <c r="E783" s="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</row>
    <row r="784">
      <c r="A784" s="1"/>
      <c r="B784" s="1"/>
      <c r="C784" s="1"/>
      <c r="D784" s="1"/>
      <c r="E784" s="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</row>
    <row r="785">
      <c r="A785" s="1"/>
      <c r="B785" s="1"/>
      <c r="C785" s="1"/>
      <c r="D785" s="1"/>
      <c r="E785" s="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</row>
    <row r="786">
      <c r="A786" s="1"/>
      <c r="B786" s="1"/>
      <c r="C786" s="1"/>
      <c r="D786" s="1"/>
      <c r="E786" s="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</row>
    <row r="787">
      <c r="A787" s="1"/>
      <c r="B787" s="1"/>
      <c r="C787" s="1"/>
      <c r="D787" s="1"/>
      <c r="E787" s="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</row>
    <row r="788">
      <c r="A788" s="1"/>
      <c r="B788" s="1"/>
      <c r="C788" s="1"/>
      <c r="D788" s="1"/>
      <c r="E788" s="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</row>
    <row r="789">
      <c r="A789" s="1"/>
      <c r="B789" s="1"/>
      <c r="C789" s="1"/>
      <c r="D789" s="1"/>
      <c r="E789" s="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</row>
    <row r="790">
      <c r="A790" s="1"/>
      <c r="B790" s="1"/>
      <c r="C790" s="1"/>
      <c r="D790" s="1"/>
      <c r="E790" s="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</row>
    <row r="791">
      <c r="A791" s="1"/>
      <c r="B791" s="1"/>
      <c r="C791" s="1"/>
      <c r="D791" s="1"/>
      <c r="E791" s="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</row>
    <row r="792">
      <c r="A792" s="1"/>
      <c r="B792" s="1"/>
      <c r="C792" s="1"/>
      <c r="D792" s="1"/>
      <c r="E792" s="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</row>
    <row r="793">
      <c r="A793" s="1"/>
      <c r="B793" s="1"/>
      <c r="C793" s="1"/>
      <c r="D793" s="1"/>
      <c r="E793" s="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</row>
    <row r="794">
      <c r="A794" s="1"/>
      <c r="B794" s="1"/>
      <c r="C794" s="1"/>
      <c r="D794" s="1"/>
      <c r="E794" s="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</row>
    <row r="795">
      <c r="A795" s="1"/>
      <c r="B795" s="1"/>
      <c r="C795" s="1"/>
      <c r="D795" s="1"/>
      <c r="E795" s="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</row>
    <row r="796">
      <c r="A796" s="1"/>
      <c r="B796" s="1"/>
      <c r="C796" s="1"/>
      <c r="D796" s="1"/>
      <c r="E796" s="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</row>
    <row r="797">
      <c r="A797" s="1"/>
      <c r="B797" s="1"/>
      <c r="C797" s="1"/>
      <c r="D797" s="1"/>
      <c r="E797" s="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</row>
    <row r="798">
      <c r="A798" s="1"/>
      <c r="B798" s="1"/>
      <c r="C798" s="1"/>
      <c r="D798" s="1"/>
      <c r="E798" s="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</row>
    <row r="799">
      <c r="A799" s="1"/>
      <c r="B799" s="1"/>
      <c r="C799" s="1"/>
      <c r="D799" s="1"/>
      <c r="E799" s="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</row>
    <row r="800">
      <c r="A800" s="1"/>
      <c r="B800" s="1"/>
      <c r="C800" s="1"/>
      <c r="D800" s="1"/>
      <c r="E800" s="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</row>
    <row r="801">
      <c r="A801" s="1"/>
      <c r="B801" s="1"/>
      <c r="C801" s="1"/>
      <c r="D801" s="1"/>
      <c r="E801" s="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</row>
    <row r="802">
      <c r="A802" s="1"/>
      <c r="B802" s="1"/>
      <c r="C802" s="1"/>
      <c r="D802" s="1"/>
      <c r="E802" s="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</row>
    <row r="803">
      <c r="A803" s="1"/>
      <c r="B803" s="1"/>
      <c r="C803" s="1"/>
      <c r="D803" s="1"/>
      <c r="E803" s="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</row>
    <row r="804">
      <c r="A804" s="1"/>
      <c r="B804" s="1"/>
      <c r="C804" s="1"/>
      <c r="D804" s="1"/>
      <c r="E804" s="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</row>
    <row r="805">
      <c r="A805" s="1"/>
      <c r="B805" s="1"/>
      <c r="C805" s="1"/>
      <c r="D805" s="1"/>
      <c r="E805" s="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</row>
    <row r="806">
      <c r="A806" s="1"/>
      <c r="B806" s="1"/>
      <c r="C806" s="1"/>
      <c r="D806" s="1"/>
      <c r="E806" s="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</row>
    <row r="807">
      <c r="A807" s="1"/>
      <c r="B807" s="1"/>
      <c r="C807" s="1"/>
      <c r="D807" s="1"/>
      <c r="E807" s="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</row>
    <row r="808">
      <c r="A808" s="1"/>
      <c r="B808" s="1"/>
      <c r="C808" s="1"/>
      <c r="D808" s="1"/>
      <c r="E808" s="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</row>
    <row r="809">
      <c r="A809" s="1"/>
      <c r="B809" s="1"/>
      <c r="C809" s="1"/>
      <c r="D809" s="1"/>
      <c r="E809" s="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</row>
    <row r="810">
      <c r="A810" s="1"/>
      <c r="B810" s="1"/>
      <c r="C810" s="1"/>
      <c r="D810" s="1"/>
      <c r="E810" s="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</row>
    <row r="811">
      <c r="A811" s="1"/>
      <c r="B811" s="1"/>
      <c r="C811" s="1"/>
      <c r="D811" s="1"/>
      <c r="E811" s="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</row>
    <row r="812">
      <c r="A812" s="1"/>
      <c r="B812" s="1"/>
      <c r="C812" s="1"/>
      <c r="D812" s="1"/>
      <c r="E812" s="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</row>
    <row r="813">
      <c r="A813" s="1"/>
      <c r="B813" s="1"/>
      <c r="C813" s="1"/>
      <c r="D813" s="1"/>
      <c r="E813" s="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</row>
    <row r="814">
      <c r="A814" s="1"/>
      <c r="B814" s="1"/>
      <c r="C814" s="1"/>
      <c r="D814" s="1"/>
      <c r="E814" s="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</row>
    <row r="815">
      <c r="A815" s="1"/>
      <c r="B815" s="1"/>
      <c r="C815" s="1"/>
      <c r="D815" s="1"/>
      <c r="E815" s="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</row>
    <row r="816">
      <c r="A816" s="1"/>
      <c r="B816" s="1"/>
      <c r="C816" s="1"/>
      <c r="D816" s="1"/>
      <c r="E816" s="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</row>
    <row r="817">
      <c r="A817" s="1"/>
      <c r="B817" s="1"/>
      <c r="C817" s="1"/>
      <c r="D817" s="1"/>
      <c r="E817" s="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</row>
    <row r="818">
      <c r="A818" s="1"/>
      <c r="B818" s="1"/>
      <c r="C818" s="1"/>
      <c r="D818" s="1"/>
      <c r="E818" s="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</row>
    <row r="819">
      <c r="A819" s="1"/>
      <c r="B819" s="1"/>
      <c r="C819" s="1"/>
      <c r="D819" s="1"/>
      <c r="E819" s="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</row>
    <row r="820">
      <c r="A820" s="1"/>
      <c r="B820" s="1"/>
      <c r="C820" s="1"/>
      <c r="D820" s="1"/>
      <c r="E820" s="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</row>
    <row r="821">
      <c r="A821" s="1"/>
      <c r="B821" s="1"/>
      <c r="C821" s="1"/>
      <c r="D821" s="1"/>
      <c r="E821" s="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</row>
    <row r="822">
      <c r="A822" s="1"/>
      <c r="B822" s="1"/>
      <c r="C822" s="1"/>
      <c r="D822" s="1"/>
      <c r="E822" s="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</row>
    <row r="823">
      <c r="A823" s="1"/>
      <c r="B823" s="1"/>
      <c r="C823" s="1"/>
      <c r="D823" s="1"/>
      <c r="E823" s="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</row>
    <row r="824">
      <c r="A824" s="1"/>
      <c r="B824" s="1"/>
      <c r="C824" s="1"/>
      <c r="D824" s="1"/>
      <c r="E824" s="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</row>
    <row r="825">
      <c r="A825" s="1"/>
      <c r="B825" s="1"/>
      <c r="C825" s="1"/>
      <c r="D825" s="1"/>
      <c r="E825" s="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</row>
    <row r="826">
      <c r="A826" s="1"/>
      <c r="B826" s="1"/>
      <c r="C826" s="1"/>
      <c r="D826" s="1"/>
      <c r="E826" s="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</row>
    <row r="827">
      <c r="A827" s="1"/>
      <c r="B827" s="1"/>
      <c r="C827" s="1"/>
      <c r="D827" s="1"/>
      <c r="E827" s="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</row>
    <row r="828">
      <c r="A828" s="1"/>
      <c r="B828" s="1"/>
      <c r="C828" s="1"/>
      <c r="D828" s="1"/>
      <c r="E828" s="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</row>
    <row r="829">
      <c r="A829" s="1"/>
      <c r="B829" s="1"/>
      <c r="C829" s="1"/>
      <c r="D829" s="1"/>
      <c r="E829" s="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</row>
    <row r="830">
      <c r="A830" s="1"/>
      <c r="B830" s="1"/>
      <c r="C830" s="1"/>
      <c r="D830" s="1"/>
      <c r="E830" s="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</row>
    <row r="831">
      <c r="A831" s="1"/>
      <c r="B831" s="1"/>
      <c r="C831" s="1"/>
      <c r="D831" s="1"/>
      <c r="E831" s="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</row>
    <row r="832">
      <c r="A832" s="1"/>
      <c r="B832" s="1"/>
      <c r="C832" s="1"/>
      <c r="D832" s="1"/>
      <c r="E832" s="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</row>
    <row r="833">
      <c r="A833" s="1"/>
      <c r="B833" s="1"/>
      <c r="C833" s="1"/>
      <c r="D833" s="1"/>
      <c r="E833" s="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</row>
    <row r="834">
      <c r="A834" s="1"/>
      <c r="B834" s="1"/>
      <c r="C834" s="1"/>
      <c r="D834" s="1"/>
      <c r="E834" s="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</row>
    <row r="835">
      <c r="A835" s="1"/>
      <c r="B835" s="1"/>
      <c r="C835" s="1"/>
      <c r="D835" s="1"/>
      <c r="E835" s="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</row>
    <row r="836">
      <c r="A836" s="1"/>
      <c r="B836" s="1"/>
      <c r="C836" s="1"/>
      <c r="D836" s="1"/>
      <c r="E836" s="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</row>
    <row r="837">
      <c r="A837" s="1"/>
      <c r="B837" s="1"/>
      <c r="C837" s="1"/>
      <c r="D837" s="1"/>
      <c r="E837" s="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</row>
    <row r="838">
      <c r="A838" s="1"/>
      <c r="B838" s="1"/>
      <c r="C838" s="1"/>
      <c r="D838" s="1"/>
      <c r="E838" s="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</row>
    <row r="839">
      <c r="A839" s="1"/>
      <c r="B839" s="1"/>
      <c r="C839" s="1"/>
      <c r="D839" s="1"/>
      <c r="E839" s="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</row>
    <row r="840">
      <c r="A840" s="1"/>
      <c r="B840" s="1"/>
      <c r="C840" s="1"/>
      <c r="D840" s="1"/>
      <c r="E840" s="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</row>
    <row r="841">
      <c r="A841" s="1"/>
      <c r="B841" s="1"/>
      <c r="C841" s="1"/>
      <c r="D841" s="1"/>
      <c r="E841" s="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</row>
    <row r="842">
      <c r="A842" s="1"/>
      <c r="B842" s="1"/>
      <c r="C842" s="1"/>
      <c r="D842" s="1"/>
      <c r="E842" s="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</row>
    <row r="843">
      <c r="A843" s="1"/>
      <c r="B843" s="1"/>
      <c r="C843" s="1"/>
      <c r="D843" s="1"/>
      <c r="E843" s="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</row>
    <row r="844">
      <c r="A844" s="1"/>
      <c r="B844" s="1"/>
      <c r="C844" s="1"/>
      <c r="D844" s="1"/>
      <c r="E844" s="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</row>
    <row r="845">
      <c r="A845" s="1"/>
      <c r="B845" s="1"/>
      <c r="C845" s="1"/>
      <c r="D845" s="1"/>
      <c r="E845" s="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</row>
    <row r="846">
      <c r="A846" s="1"/>
      <c r="B846" s="1"/>
      <c r="C846" s="1"/>
      <c r="D846" s="1"/>
      <c r="E846" s="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</row>
    <row r="847">
      <c r="A847" s="1"/>
      <c r="B847" s="1"/>
      <c r="C847" s="1"/>
      <c r="D847" s="1"/>
      <c r="E847" s="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</row>
    <row r="848">
      <c r="A848" s="1"/>
      <c r="B848" s="1"/>
      <c r="C848" s="1"/>
      <c r="D848" s="1"/>
      <c r="E848" s="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</row>
    <row r="849">
      <c r="A849" s="1"/>
      <c r="B849" s="1"/>
      <c r="C849" s="1"/>
      <c r="D849" s="1"/>
      <c r="E849" s="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</row>
    <row r="850">
      <c r="A850" s="1"/>
      <c r="B850" s="1"/>
      <c r="C850" s="1"/>
      <c r="D850" s="1"/>
      <c r="E850" s="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</row>
    <row r="851">
      <c r="A851" s="1"/>
      <c r="B851" s="1"/>
      <c r="C851" s="1"/>
      <c r="D851" s="1"/>
      <c r="E851" s="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</row>
    <row r="852">
      <c r="A852" s="1"/>
      <c r="B852" s="1"/>
      <c r="C852" s="1"/>
      <c r="D852" s="1"/>
      <c r="E852" s="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</row>
    <row r="853">
      <c r="A853" s="1"/>
      <c r="B853" s="1"/>
      <c r="C853" s="1"/>
      <c r="D853" s="1"/>
      <c r="E853" s="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</row>
    <row r="854">
      <c r="A854" s="1"/>
      <c r="B854" s="1"/>
      <c r="C854" s="1"/>
      <c r="D854" s="1"/>
      <c r="E854" s="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</row>
    <row r="855">
      <c r="A855" s="1"/>
      <c r="B855" s="1"/>
      <c r="C855" s="1"/>
      <c r="D855" s="1"/>
      <c r="E855" s="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</row>
    <row r="856">
      <c r="A856" s="1"/>
      <c r="B856" s="1"/>
      <c r="C856" s="1"/>
      <c r="D856" s="1"/>
      <c r="E856" s="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</row>
    <row r="857">
      <c r="A857" s="1"/>
      <c r="B857" s="1"/>
      <c r="C857" s="1"/>
      <c r="D857" s="1"/>
      <c r="E857" s="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</row>
    <row r="858">
      <c r="A858" s="1"/>
      <c r="B858" s="1"/>
      <c r="C858" s="1"/>
      <c r="D858" s="1"/>
      <c r="E858" s="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</row>
    <row r="859">
      <c r="A859" s="1"/>
      <c r="B859" s="1"/>
      <c r="C859" s="1"/>
      <c r="D859" s="1"/>
      <c r="E859" s="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</row>
    <row r="860">
      <c r="A860" s="1"/>
      <c r="B860" s="1"/>
      <c r="C860" s="1"/>
      <c r="D860" s="1"/>
      <c r="E860" s="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</row>
    <row r="861">
      <c r="A861" s="1"/>
      <c r="B861" s="1"/>
      <c r="C861" s="1"/>
      <c r="D861" s="1"/>
      <c r="E861" s="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</row>
    <row r="862">
      <c r="A862" s="1"/>
      <c r="B862" s="1"/>
      <c r="C862" s="1"/>
      <c r="D862" s="1"/>
      <c r="E862" s="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</row>
    <row r="863">
      <c r="A863" s="1"/>
      <c r="B863" s="1"/>
      <c r="C863" s="1"/>
      <c r="D863" s="1"/>
      <c r="E863" s="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</row>
    <row r="864">
      <c r="A864" s="1"/>
      <c r="B864" s="1"/>
      <c r="C864" s="1"/>
      <c r="D864" s="1"/>
      <c r="E864" s="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</row>
    <row r="865">
      <c r="A865" s="1"/>
      <c r="B865" s="1"/>
      <c r="C865" s="1"/>
      <c r="D865" s="1"/>
      <c r="E865" s="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</row>
    <row r="866">
      <c r="A866" s="1"/>
      <c r="B866" s="1"/>
      <c r="C866" s="1"/>
      <c r="D866" s="1"/>
      <c r="E866" s="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</row>
    <row r="867">
      <c r="A867" s="1"/>
      <c r="B867" s="1"/>
      <c r="C867" s="1"/>
      <c r="D867" s="1"/>
      <c r="E867" s="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</row>
    <row r="868">
      <c r="A868" s="1"/>
      <c r="B868" s="1"/>
      <c r="C868" s="1"/>
      <c r="D868" s="1"/>
      <c r="E868" s="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</row>
    <row r="869">
      <c r="A869" s="1"/>
      <c r="B869" s="1"/>
      <c r="C869" s="1"/>
      <c r="D869" s="1"/>
      <c r="E869" s="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</row>
    <row r="870">
      <c r="A870" s="1"/>
      <c r="B870" s="1"/>
      <c r="C870" s="1"/>
      <c r="D870" s="1"/>
      <c r="E870" s="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</row>
    <row r="871">
      <c r="A871" s="1"/>
      <c r="B871" s="1"/>
      <c r="C871" s="1"/>
      <c r="D871" s="1"/>
      <c r="E871" s="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</row>
    <row r="872">
      <c r="A872" s="1"/>
      <c r="B872" s="1"/>
      <c r="C872" s="1"/>
      <c r="D872" s="1"/>
      <c r="E872" s="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</row>
    <row r="873">
      <c r="A873" s="1"/>
      <c r="B873" s="1"/>
      <c r="C873" s="1"/>
      <c r="D873" s="1"/>
      <c r="E873" s="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</row>
    <row r="874">
      <c r="A874" s="1"/>
      <c r="B874" s="1"/>
      <c r="C874" s="1"/>
      <c r="D874" s="1"/>
      <c r="E874" s="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</row>
    <row r="875">
      <c r="A875" s="1"/>
      <c r="B875" s="1"/>
      <c r="C875" s="1"/>
      <c r="D875" s="1"/>
      <c r="E875" s="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</row>
    <row r="876">
      <c r="A876" s="1"/>
      <c r="B876" s="1"/>
      <c r="C876" s="1"/>
      <c r="D876" s="1"/>
      <c r="E876" s="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</row>
    <row r="877">
      <c r="A877" s="1"/>
      <c r="B877" s="1"/>
      <c r="C877" s="1"/>
      <c r="D877" s="1"/>
      <c r="E877" s="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</row>
    <row r="878">
      <c r="A878" s="1"/>
      <c r="B878" s="1"/>
      <c r="C878" s="1"/>
      <c r="D878" s="1"/>
      <c r="E878" s="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</row>
    <row r="879">
      <c r="A879" s="1"/>
      <c r="B879" s="1"/>
      <c r="C879" s="1"/>
      <c r="D879" s="1"/>
      <c r="E879" s="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</row>
    <row r="880">
      <c r="A880" s="1"/>
      <c r="B880" s="1"/>
      <c r="C880" s="1"/>
      <c r="D880" s="1"/>
      <c r="E880" s="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</row>
    <row r="881">
      <c r="A881" s="1"/>
      <c r="B881" s="1"/>
      <c r="C881" s="1"/>
      <c r="D881" s="1"/>
      <c r="E881" s="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</row>
    <row r="882">
      <c r="A882" s="1"/>
      <c r="B882" s="1"/>
      <c r="C882" s="1"/>
      <c r="D882" s="1"/>
      <c r="E882" s="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</row>
    <row r="883">
      <c r="A883" s="1"/>
      <c r="B883" s="1"/>
      <c r="C883" s="1"/>
      <c r="D883" s="1"/>
      <c r="E883" s="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</row>
    <row r="884">
      <c r="A884" s="1"/>
      <c r="B884" s="1"/>
      <c r="C884" s="1"/>
      <c r="D884" s="1"/>
      <c r="E884" s="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</row>
    <row r="885">
      <c r="A885" s="1"/>
      <c r="B885" s="1"/>
      <c r="C885" s="1"/>
      <c r="D885" s="1"/>
      <c r="E885" s="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</row>
    <row r="886">
      <c r="A886" s="1"/>
      <c r="B886" s="1"/>
      <c r="C886" s="1"/>
      <c r="D886" s="1"/>
      <c r="E886" s="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</row>
    <row r="887">
      <c r="A887" s="1"/>
      <c r="B887" s="1"/>
      <c r="C887" s="1"/>
      <c r="D887" s="1"/>
      <c r="E887" s="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</row>
    <row r="888">
      <c r="A888" s="1"/>
      <c r="B888" s="1"/>
      <c r="C888" s="1"/>
      <c r="D888" s="1"/>
      <c r="E888" s="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</row>
    <row r="889">
      <c r="A889" s="1"/>
      <c r="B889" s="1"/>
      <c r="C889" s="1"/>
      <c r="D889" s="1"/>
      <c r="E889" s="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</row>
    <row r="890">
      <c r="A890" s="1"/>
      <c r="B890" s="1"/>
      <c r="C890" s="1"/>
      <c r="D890" s="1"/>
      <c r="E890" s="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</row>
    <row r="891">
      <c r="A891" s="1"/>
      <c r="B891" s="1"/>
      <c r="C891" s="1"/>
      <c r="D891" s="1"/>
      <c r="E891" s="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</row>
    <row r="892">
      <c r="A892" s="1"/>
      <c r="B892" s="1"/>
      <c r="C892" s="1"/>
      <c r="D892" s="1"/>
      <c r="E892" s="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</row>
    <row r="893">
      <c r="A893" s="1"/>
      <c r="B893" s="1"/>
      <c r="C893" s="1"/>
      <c r="D893" s="1"/>
      <c r="E893" s="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</row>
    <row r="894">
      <c r="A894" s="1"/>
      <c r="B894" s="1"/>
      <c r="C894" s="1"/>
      <c r="D894" s="1"/>
      <c r="E894" s="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</row>
    <row r="895">
      <c r="A895" s="1"/>
      <c r="B895" s="1"/>
      <c r="C895" s="1"/>
      <c r="D895" s="1"/>
      <c r="E895" s="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</row>
    <row r="896">
      <c r="A896" s="1"/>
      <c r="B896" s="1"/>
      <c r="C896" s="1"/>
      <c r="D896" s="1"/>
      <c r="E896" s="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</row>
    <row r="897">
      <c r="A897" s="1"/>
      <c r="B897" s="1"/>
      <c r="C897" s="1"/>
      <c r="D897" s="1"/>
      <c r="E897" s="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</row>
    <row r="898">
      <c r="A898" s="1"/>
      <c r="B898" s="1"/>
      <c r="C898" s="1"/>
      <c r="D898" s="1"/>
      <c r="E898" s="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</row>
    <row r="899">
      <c r="A899" s="1"/>
      <c r="B899" s="1"/>
      <c r="C899" s="1"/>
      <c r="D899" s="1"/>
      <c r="E899" s="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</row>
    <row r="900">
      <c r="A900" s="1"/>
      <c r="B900" s="1"/>
      <c r="C900" s="1"/>
      <c r="D900" s="1"/>
      <c r="E900" s="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</row>
    <row r="901">
      <c r="A901" s="1"/>
      <c r="B901" s="1"/>
      <c r="C901" s="1"/>
      <c r="D901" s="1"/>
      <c r="E901" s="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</row>
    <row r="902">
      <c r="A902" s="1"/>
      <c r="B902" s="1"/>
      <c r="C902" s="1"/>
      <c r="D902" s="1"/>
      <c r="E902" s="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</row>
    <row r="903">
      <c r="A903" s="1"/>
      <c r="B903" s="1"/>
      <c r="C903" s="1"/>
      <c r="D903" s="1"/>
      <c r="E903" s="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</row>
    <row r="904">
      <c r="A904" s="1"/>
      <c r="B904" s="1"/>
      <c r="C904" s="1"/>
      <c r="D904" s="1"/>
      <c r="E904" s="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</row>
    <row r="905">
      <c r="A905" s="1"/>
      <c r="B905" s="1"/>
      <c r="C905" s="1"/>
      <c r="D905" s="1"/>
      <c r="E905" s="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</row>
    <row r="906">
      <c r="A906" s="1"/>
      <c r="B906" s="1"/>
      <c r="C906" s="1"/>
      <c r="D906" s="1"/>
      <c r="E906" s="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</row>
    <row r="907">
      <c r="A907" s="1"/>
      <c r="B907" s="1"/>
      <c r="C907" s="1"/>
      <c r="D907" s="1"/>
      <c r="E907" s="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</row>
    <row r="908">
      <c r="A908" s="1"/>
      <c r="B908" s="1"/>
      <c r="C908" s="1"/>
      <c r="D908" s="1"/>
      <c r="E908" s="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</row>
    <row r="909">
      <c r="A909" s="1"/>
      <c r="B909" s="1"/>
      <c r="C909" s="1"/>
      <c r="D909" s="1"/>
      <c r="E909" s="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</row>
    <row r="910">
      <c r="A910" s="1"/>
      <c r="B910" s="1"/>
      <c r="C910" s="1"/>
      <c r="D910" s="1"/>
      <c r="E910" s="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</row>
    <row r="911">
      <c r="A911" s="1"/>
      <c r="B911" s="1"/>
      <c r="C911" s="1"/>
      <c r="D911" s="1"/>
      <c r="E911" s="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</row>
    <row r="912">
      <c r="A912" s="1"/>
      <c r="B912" s="1"/>
      <c r="C912" s="1"/>
      <c r="D912" s="1"/>
      <c r="E912" s="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</row>
    <row r="913">
      <c r="A913" s="1"/>
      <c r="B913" s="1"/>
      <c r="C913" s="1"/>
      <c r="D913" s="1"/>
      <c r="E913" s="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</row>
    <row r="914">
      <c r="A914" s="1"/>
      <c r="B914" s="1"/>
      <c r="C914" s="1"/>
      <c r="D914" s="1"/>
      <c r="E914" s="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</row>
    <row r="915">
      <c r="A915" s="1"/>
      <c r="B915" s="1"/>
      <c r="C915" s="1"/>
      <c r="D915" s="1"/>
      <c r="E915" s="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</row>
  </sheetData>
  <mergeCells count="15">
    <mergeCell ref="G69:G70"/>
    <mergeCell ref="G71:G87"/>
    <mergeCell ref="G89:G99"/>
    <mergeCell ref="K93:K95"/>
    <mergeCell ref="L93:P95"/>
    <mergeCell ref="B105:G105"/>
    <mergeCell ref="M137:M139"/>
    <mergeCell ref="N137:R139"/>
    <mergeCell ref="B20:G20"/>
    <mergeCell ref="G22:G40"/>
    <mergeCell ref="G41:G42"/>
    <mergeCell ref="G43:G57"/>
    <mergeCell ref="L48:N48"/>
    <mergeCell ref="B62:G62"/>
    <mergeCell ref="G64:G68"/>
  </mergeCells>
  <conditionalFormatting sqref="I107:I129 I131:I142">
    <cfRule type="notContainsBlanks" dxfId="0" priority="1">
      <formula>LEN(TRIM(I107))&gt;0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2.88"/>
    <col customWidth="1" min="14" max="19" width="7.0"/>
    <col customWidth="1" min="20" max="20" width="6.13"/>
    <col customWidth="1" min="21" max="21" width="7.0"/>
    <col customWidth="1" min="22" max="22" width="6.13"/>
    <col customWidth="1" min="23" max="23" width="7.0"/>
    <col customWidth="1" min="24" max="24" width="6.13"/>
    <col customWidth="1" min="25" max="25" width="7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Z6" s="1"/>
      <c r="AA6" s="1"/>
    </row>
    <row r="7">
      <c r="A7" s="88" t="s">
        <v>41</v>
      </c>
      <c r="B7" s="1"/>
      <c r="C7" s="1"/>
      <c r="D7" s="1"/>
      <c r="E7" s="1"/>
      <c r="F7" s="1"/>
      <c r="G7" s="1"/>
      <c r="H7" s="1"/>
      <c r="I7" s="1"/>
      <c r="J7" s="1"/>
      <c r="K7" s="1"/>
      <c r="L7" s="88" t="s">
        <v>42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>
      <c r="A8" s="1"/>
      <c r="B8" s="89" t="s">
        <v>43</v>
      </c>
      <c r="C8" s="89" t="s">
        <v>44</v>
      </c>
      <c r="D8" s="89" t="s">
        <v>45</v>
      </c>
      <c r="E8" s="89" t="s">
        <v>46</v>
      </c>
      <c r="F8" s="89" t="s">
        <v>47</v>
      </c>
      <c r="G8" s="89" t="s">
        <v>48</v>
      </c>
      <c r="H8" s="89" t="s">
        <v>49</v>
      </c>
      <c r="I8" s="89" t="s">
        <v>50</v>
      </c>
      <c r="J8" s="89" t="s">
        <v>51</v>
      </c>
      <c r="K8" s="1"/>
      <c r="L8" s="1"/>
      <c r="M8" s="90" t="s">
        <v>52</v>
      </c>
      <c r="N8" s="67"/>
      <c r="O8" s="91" t="s">
        <v>53</v>
      </c>
      <c r="P8" s="5" t="s">
        <v>54</v>
      </c>
      <c r="Q8" s="5" t="s">
        <v>55</v>
      </c>
      <c r="R8" s="5" t="s">
        <v>56</v>
      </c>
      <c r="S8" s="5" t="s">
        <v>57</v>
      </c>
      <c r="T8" s="5" t="s">
        <v>58</v>
      </c>
      <c r="U8" s="92" t="s">
        <v>59</v>
      </c>
      <c r="V8" s="92" t="s">
        <v>60</v>
      </c>
      <c r="W8" s="5" t="s">
        <v>61</v>
      </c>
      <c r="X8" s="5" t="s">
        <v>62</v>
      </c>
      <c r="Y8" s="92" t="s">
        <v>63</v>
      </c>
      <c r="Z8" s="1"/>
      <c r="AA8" s="1"/>
    </row>
    <row r="9">
      <c r="A9" s="1"/>
      <c r="B9" s="93" t="s">
        <v>64</v>
      </c>
      <c r="C9" s="93" t="s">
        <v>65</v>
      </c>
      <c r="D9" s="7" t="s">
        <v>66</v>
      </c>
      <c r="E9" s="7">
        <v>294.05</v>
      </c>
      <c r="F9" s="7">
        <v>0.1</v>
      </c>
      <c r="G9" s="94">
        <f>1/2</f>
        <v>0.5</v>
      </c>
      <c r="H9" s="95">
        <v>294.1</v>
      </c>
      <c r="I9" s="96" t="b">
        <f t="shared" ref="I9:I96" si="1">IF( H9="", "UNKNOWN", IF( AND(H9&lt;(E9+E9*F9/100), H9&gt;(E9-E9*F9/100)), TRUE(), FALSE()) )</f>
        <v>1</v>
      </c>
      <c r="J9" s="97" t="s">
        <v>67</v>
      </c>
      <c r="K9" s="1"/>
      <c r="L9" s="1"/>
      <c r="M9" s="69"/>
      <c r="N9" s="54"/>
      <c r="O9" s="98">
        <v>149.993</v>
      </c>
      <c r="P9" s="99">
        <v>149.989</v>
      </c>
      <c r="Q9" s="99">
        <v>149.976</v>
      </c>
      <c r="R9" s="99">
        <v>149.903</v>
      </c>
      <c r="S9" s="99">
        <v>149.975</v>
      </c>
      <c r="T9" s="99">
        <v>150.05</v>
      </c>
      <c r="U9" s="100">
        <v>150.036</v>
      </c>
      <c r="V9" s="100">
        <v>150.05</v>
      </c>
      <c r="W9" s="99">
        <v>150.066</v>
      </c>
      <c r="X9" s="99">
        <v>149.68</v>
      </c>
      <c r="Y9" s="100">
        <v>149.953</v>
      </c>
      <c r="Z9" s="1"/>
      <c r="AA9" s="1"/>
    </row>
    <row r="10">
      <c r="A10" s="1"/>
      <c r="B10" s="101"/>
      <c r="C10" s="101"/>
      <c r="D10" s="14" t="s">
        <v>68</v>
      </c>
      <c r="E10" s="14">
        <v>12.0</v>
      </c>
      <c r="F10" s="14">
        <v>0.5</v>
      </c>
      <c r="G10" s="102">
        <f t="shared" ref="G10:G11" si="3">1/8</f>
        <v>0.125</v>
      </c>
      <c r="H10" s="103">
        <f t="shared" ref="H10:H11" si="4">5.982*2</f>
        <v>11.964</v>
      </c>
      <c r="I10" s="104" t="b">
        <f t="shared" si="1"/>
        <v>1</v>
      </c>
      <c r="J10" s="35" t="s">
        <v>69</v>
      </c>
      <c r="K10" s="1"/>
      <c r="L10" s="1"/>
      <c r="M10" s="105" t="s">
        <v>53</v>
      </c>
      <c r="N10" s="106">
        <v>149.993</v>
      </c>
      <c r="O10" s="107"/>
      <c r="P10" s="107">
        <f t="shared" ref="P10:Y10" si="2">ABS(100*(300-($N$10+P9))/300)</f>
        <v>0.006</v>
      </c>
      <c r="Q10" s="107">
        <f t="shared" si="2"/>
        <v>0.01033333333</v>
      </c>
      <c r="R10" s="107">
        <f t="shared" si="2"/>
        <v>0.03466666667</v>
      </c>
      <c r="S10" s="107">
        <f t="shared" si="2"/>
        <v>0.01066666667</v>
      </c>
      <c r="T10" s="107">
        <f t="shared" si="2"/>
        <v>0.01433333333</v>
      </c>
      <c r="U10" s="107">
        <f t="shared" si="2"/>
        <v>0.009666666667</v>
      </c>
      <c r="V10" s="108">
        <f t="shared" si="2"/>
        <v>0.01433333333</v>
      </c>
      <c r="W10" s="107">
        <f t="shared" si="2"/>
        <v>0.01966666667</v>
      </c>
      <c r="X10" s="107">
        <f t="shared" si="2"/>
        <v>0.109</v>
      </c>
      <c r="Y10" s="109">
        <f t="shared" si="2"/>
        <v>0.018</v>
      </c>
      <c r="Z10" s="1"/>
      <c r="AA10" s="1"/>
    </row>
    <row r="11">
      <c r="A11" s="1"/>
      <c r="B11" s="101"/>
      <c r="C11" s="101"/>
      <c r="D11" s="14" t="s">
        <v>70</v>
      </c>
      <c r="E11" s="14">
        <v>12.0</v>
      </c>
      <c r="F11" s="14">
        <v>0.5</v>
      </c>
      <c r="G11" s="110">
        <f t="shared" si="3"/>
        <v>0.125</v>
      </c>
      <c r="H11" s="103">
        <f t="shared" si="4"/>
        <v>11.964</v>
      </c>
      <c r="I11" s="104" t="b">
        <f t="shared" si="1"/>
        <v>1</v>
      </c>
      <c r="J11" s="35" t="s">
        <v>69</v>
      </c>
      <c r="K11" s="1"/>
      <c r="L11" s="1"/>
      <c r="M11" s="111" t="s">
        <v>54</v>
      </c>
      <c r="N11" s="112">
        <v>149.989</v>
      </c>
      <c r="O11" s="107"/>
      <c r="P11" s="107"/>
      <c r="Q11" s="107">
        <f t="shared" ref="Q11:Y11" si="5">ABS(100*(300-($N$11+Q9))/300)</f>
        <v>0.01166666667</v>
      </c>
      <c r="R11" s="107">
        <f t="shared" si="5"/>
        <v>0.036</v>
      </c>
      <c r="S11" s="107">
        <f t="shared" si="5"/>
        <v>0.012</v>
      </c>
      <c r="T11" s="107">
        <f t="shared" si="5"/>
        <v>0.013</v>
      </c>
      <c r="U11" s="107">
        <f t="shared" si="5"/>
        <v>0.008333333333</v>
      </c>
      <c r="V11" s="108">
        <f t="shared" si="5"/>
        <v>0.013</v>
      </c>
      <c r="W11" s="107">
        <f t="shared" si="5"/>
        <v>0.01833333333</v>
      </c>
      <c r="X11" s="107">
        <f t="shared" si="5"/>
        <v>0.1103333333</v>
      </c>
      <c r="Y11" s="109">
        <f t="shared" si="5"/>
        <v>0.01933333333</v>
      </c>
      <c r="Z11" s="1"/>
      <c r="AA11" s="1"/>
    </row>
    <row r="12">
      <c r="A12" s="1"/>
      <c r="B12" s="101"/>
      <c r="C12" s="101"/>
      <c r="D12" s="14" t="s">
        <v>71</v>
      </c>
      <c r="E12" s="14">
        <v>294.05</v>
      </c>
      <c r="F12" s="14">
        <v>0.1</v>
      </c>
      <c r="G12" s="110">
        <f t="shared" ref="G12:G13" si="7">1/2</f>
        <v>0.5</v>
      </c>
      <c r="H12" s="103">
        <v>293.961</v>
      </c>
      <c r="I12" s="104" t="b">
        <f t="shared" si="1"/>
        <v>1</v>
      </c>
      <c r="J12" s="113" t="s">
        <v>67</v>
      </c>
      <c r="K12" s="1"/>
      <c r="L12" s="1"/>
      <c r="M12" s="111" t="s">
        <v>55</v>
      </c>
      <c r="N12" s="112">
        <v>149.976</v>
      </c>
      <c r="O12" s="107"/>
      <c r="P12" s="107"/>
      <c r="Q12" s="107"/>
      <c r="R12" s="107">
        <f t="shared" ref="R12:Y12" si="6">ABS(100*(300-($N$12+R9))/300)</f>
        <v>0.04033333333</v>
      </c>
      <c r="S12" s="107">
        <f t="shared" si="6"/>
        <v>0.01633333333</v>
      </c>
      <c r="T12" s="107">
        <f t="shared" si="6"/>
        <v>0.008666666667</v>
      </c>
      <c r="U12" s="107">
        <f t="shared" si="6"/>
        <v>0.004</v>
      </c>
      <c r="V12" s="108">
        <f t="shared" si="6"/>
        <v>0.008666666667</v>
      </c>
      <c r="W12" s="107">
        <f t="shared" si="6"/>
        <v>0.014</v>
      </c>
      <c r="X12" s="107">
        <f t="shared" si="6"/>
        <v>0.1146666667</v>
      </c>
      <c r="Y12" s="109">
        <f t="shared" si="6"/>
        <v>0.02366666667</v>
      </c>
      <c r="Z12" s="1"/>
      <c r="AA12" s="1"/>
    </row>
    <row r="13">
      <c r="A13" s="1"/>
      <c r="B13" s="101"/>
      <c r="C13" s="101"/>
      <c r="D13" s="14" t="s">
        <v>72</v>
      </c>
      <c r="E13" s="14">
        <v>155.84</v>
      </c>
      <c r="F13" s="14">
        <v>0.1</v>
      </c>
      <c r="G13" s="110">
        <f t="shared" si="7"/>
        <v>0.5</v>
      </c>
      <c r="H13" s="103">
        <v>155.745</v>
      </c>
      <c r="I13" s="104" t="b">
        <f t="shared" si="1"/>
        <v>1</v>
      </c>
      <c r="J13" s="113" t="s">
        <v>67</v>
      </c>
      <c r="K13" s="1"/>
      <c r="L13" s="1"/>
      <c r="M13" s="111" t="s">
        <v>56</v>
      </c>
      <c r="N13" s="112">
        <v>149.903</v>
      </c>
      <c r="O13" s="107"/>
      <c r="P13" s="107"/>
      <c r="Q13" s="107"/>
      <c r="R13" s="107"/>
      <c r="S13" s="107">
        <f t="shared" ref="S13:Y13" si="8">ABS(100*(300-($N$13+S9))/300)</f>
        <v>0.04066666667</v>
      </c>
      <c r="T13" s="107">
        <f t="shared" si="8"/>
        <v>0.01566666667</v>
      </c>
      <c r="U13" s="107">
        <f t="shared" si="8"/>
        <v>0.02033333333</v>
      </c>
      <c r="V13" s="108">
        <f t="shared" si="8"/>
        <v>0.01566666667</v>
      </c>
      <c r="W13" s="107">
        <f t="shared" si="8"/>
        <v>0.01033333333</v>
      </c>
      <c r="X13" s="107">
        <f t="shared" si="8"/>
        <v>0.139</v>
      </c>
      <c r="Y13" s="109">
        <f t="shared" si="8"/>
        <v>0.048</v>
      </c>
      <c r="Z13" s="1"/>
      <c r="AA13" s="1"/>
    </row>
    <row r="14">
      <c r="A14" s="1"/>
      <c r="B14" s="101"/>
      <c r="C14" s="101"/>
      <c r="D14" s="14" t="s">
        <v>73</v>
      </c>
      <c r="E14" s="14">
        <v>210.8</v>
      </c>
      <c r="F14" s="14">
        <v>0.25</v>
      </c>
      <c r="G14" s="110">
        <f>1/4</f>
        <v>0.25</v>
      </c>
      <c r="H14" s="103">
        <v>210.84</v>
      </c>
      <c r="I14" s="104" t="b">
        <f t="shared" si="1"/>
        <v>1</v>
      </c>
      <c r="J14" s="113" t="s">
        <v>67</v>
      </c>
      <c r="K14" s="1"/>
      <c r="L14" s="1"/>
      <c r="M14" s="114" t="s">
        <v>57</v>
      </c>
      <c r="N14" s="115">
        <v>149.975</v>
      </c>
      <c r="O14" s="107"/>
      <c r="P14" s="107"/>
      <c r="Q14" s="107"/>
      <c r="R14" s="107"/>
      <c r="S14" s="107"/>
      <c r="T14" s="107">
        <f t="shared" ref="T14:Y14" si="9">ABS(100*(300-($N$14+T9))/300)</f>
        <v>0.008333333333</v>
      </c>
      <c r="U14" s="116">
        <f t="shared" si="9"/>
        <v>0.003666666667</v>
      </c>
      <c r="V14" s="108">
        <f t="shared" si="9"/>
        <v>0.008333333333</v>
      </c>
      <c r="W14" s="107">
        <f t="shared" si="9"/>
        <v>0.01366666667</v>
      </c>
      <c r="X14" s="107">
        <f t="shared" si="9"/>
        <v>0.115</v>
      </c>
      <c r="Y14" s="109">
        <f t="shared" si="9"/>
        <v>0.024</v>
      </c>
      <c r="Z14" s="1"/>
      <c r="AA14" s="1"/>
    </row>
    <row r="15">
      <c r="A15" s="1"/>
      <c r="B15" s="101"/>
      <c r="C15" s="101"/>
      <c r="D15" s="14" t="s">
        <v>74</v>
      </c>
      <c r="E15" s="14">
        <v>155.84</v>
      </c>
      <c r="F15" s="14">
        <v>0.1</v>
      </c>
      <c r="G15" s="110">
        <f t="shared" ref="G15:G16" si="11">1/2</f>
        <v>0.5</v>
      </c>
      <c r="H15" s="103">
        <v>155.917</v>
      </c>
      <c r="I15" s="104" t="b">
        <f t="shared" si="1"/>
        <v>1</v>
      </c>
      <c r="J15" s="113" t="s">
        <v>67</v>
      </c>
      <c r="K15" s="1"/>
      <c r="L15" s="1"/>
      <c r="M15" s="111" t="s">
        <v>58</v>
      </c>
      <c r="N15" s="112">
        <v>150.05</v>
      </c>
      <c r="O15" s="107"/>
      <c r="P15" s="107"/>
      <c r="Q15" s="107"/>
      <c r="R15" s="107"/>
      <c r="S15" s="107"/>
      <c r="T15" s="107"/>
      <c r="U15" s="107">
        <f t="shared" ref="U15:Y15" si="10">ABS(100*(300-($N$15+U9))/300)</f>
        <v>0.02866666667</v>
      </c>
      <c r="V15" s="108">
        <f t="shared" si="10"/>
        <v>0.03333333333</v>
      </c>
      <c r="W15" s="107">
        <f t="shared" si="10"/>
        <v>0.03866666667</v>
      </c>
      <c r="X15" s="107">
        <f t="shared" si="10"/>
        <v>0.09</v>
      </c>
      <c r="Y15" s="109">
        <f t="shared" si="10"/>
        <v>0.001</v>
      </c>
      <c r="Z15" s="1"/>
      <c r="AA15" s="1"/>
    </row>
    <row r="16">
      <c r="A16" s="1"/>
      <c r="B16" s="101"/>
      <c r="C16" s="101"/>
      <c r="D16" s="14" t="s">
        <v>75</v>
      </c>
      <c r="E16" s="14">
        <v>245.45</v>
      </c>
      <c r="F16" s="14">
        <v>0.1</v>
      </c>
      <c r="G16" s="110">
        <f t="shared" si="11"/>
        <v>0.5</v>
      </c>
      <c r="H16" s="103">
        <v>245.417</v>
      </c>
      <c r="I16" s="104" t="b">
        <f t="shared" si="1"/>
        <v>1</v>
      </c>
      <c r="J16" s="113" t="s">
        <v>67</v>
      </c>
      <c r="K16" s="1"/>
      <c r="L16" s="1"/>
      <c r="M16" s="111" t="s">
        <v>59</v>
      </c>
      <c r="N16" s="112">
        <v>150.036</v>
      </c>
      <c r="O16" s="107"/>
      <c r="P16" s="107"/>
      <c r="Q16" s="107"/>
      <c r="R16" s="107"/>
      <c r="S16" s="107"/>
      <c r="T16" s="107"/>
      <c r="U16" s="107"/>
      <c r="V16" s="108">
        <f t="shared" ref="V16:Y16" si="12">ABS(100*(300-($N$16+V9))/300)</f>
        <v>0.02866666667</v>
      </c>
      <c r="W16" s="107">
        <f t="shared" si="12"/>
        <v>0.034</v>
      </c>
      <c r="X16" s="107">
        <f t="shared" si="12"/>
        <v>0.09466666667</v>
      </c>
      <c r="Y16" s="109">
        <f t="shared" si="12"/>
        <v>0.003666666667</v>
      </c>
      <c r="Z16" s="1"/>
      <c r="AA16" s="1"/>
    </row>
    <row r="17">
      <c r="A17" s="1"/>
      <c r="B17" s="101"/>
      <c r="C17" s="101"/>
      <c r="D17" s="14" t="s">
        <v>76</v>
      </c>
      <c r="E17" s="14">
        <v>60.6</v>
      </c>
      <c r="F17" s="14">
        <v>0.25</v>
      </c>
      <c r="G17" s="110">
        <f>1/8</f>
        <v>0.125</v>
      </c>
      <c r="H17" s="103">
        <v>60.537</v>
      </c>
      <c r="I17" s="104" t="b">
        <f t="shared" si="1"/>
        <v>1</v>
      </c>
      <c r="J17" s="113" t="s">
        <v>67</v>
      </c>
      <c r="K17" s="1"/>
      <c r="L17" s="1"/>
      <c r="M17" s="114" t="s">
        <v>60</v>
      </c>
      <c r="N17" s="115">
        <v>150.05</v>
      </c>
      <c r="O17" s="108"/>
      <c r="P17" s="108"/>
      <c r="Q17" s="108"/>
      <c r="R17" s="108"/>
      <c r="S17" s="108"/>
      <c r="T17" s="108"/>
      <c r="U17" s="108"/>
      <c r="V17" s="108"/>
      <c r="W17" s="108">
        <f t="shared" ref="W17:Y17" si="13">ABS(100*(300-($N$17+W9))/300)</f>
        <v>0.03866666667</v>
      </c>
      <c r="X17" s="108">
        <f t="shared" si="13"/>
        <v>0.09</v>
      </c>
      <c r="Y17" s="117">
        <f t="shared" si="13"/>
        <v>0.001</v>
      </c>
      <c r="Z17" s="1"/>
      <c r="AA17" s="1"/>
    </row>
    <row r="18">
      <c r="A18" s="1"/>
      <c r="B18" s="101"/>
      <c r="C18" s="101"/>
      <c r="D18" s="14" t="s">
        <v>77</v>
      </c>
      <c r="E18" s="14">
        <v>245.45</v>
      </c>
      <c r="F18" s="14">
        <v>0.1</v>
      </c>
      <c r="G18" s="110">
        <f t="shared" ref="G18:G19" si="15">1/2</f>
        <v>0.5</v>
      </c>
      <c r="H18" s="103">
        <v>245.638</v>
      </c>
      <c r="I18" s="104" t="b">
        <f t="shared" si="1"/>
        <v>1</v>
      </c>
      <c r="J18" s="113" t="s">
        <v>67</v>
      </c>
      <c r="K18" s="1"/>
      <c r="L18" s="1"/>
      <c r="M18" s="111" t="s">
        <v>61</v>
      </c>
      <c r="N18" s="112">
        <v>150.066</v>
      </c>
      <c r="O18" s="107"/>
      <c r="P18" s="107"/>
      <c r="Q18" s="107"/>
      <c r="R18" s="107"/>
      <c r="S18" s="107"/>
      <c r="T18" s="107"/>
      <c r="U18" s="107"/>
      <c r="V18" s="108"/>
      <c r="W18" s="107"/>
      <c r="X18" s="107">
        <f t="shared" ref="X18:Y18" si="14">ABS(100*(300-($N$18+X9))/300)</f>
        <v>0.08466666667</v>
      </c>
      <c r="Y18" s="109">
        <f t="shared" si="14"/>
        <v>0.006333333333</v>
      </c>
      <c r="Z18" s="1"/>
      <c r="AA18" s="1"/>
    </row>
    <row r="19">
      <c r="A19" s="1"/>
      <c r="B19" s="101"/>
      <c r="C19" s="101"/>
      <c r="D19" s="14" t="s">
        <v>78</v>
      </c>
      <c r="E19" s="14">
        <v>294.05</v>
      </c>
      <c r="F19" s="14">
        <v>0.1</v>
      </c>
      <c r="G19" s="110">
        <f t="shared" si="15"/>
        <v>0.5</v>
      </c>
      <c r="H19" s="103">
        <v>294.318</v>
      </c>
      <c r="I19" s="104" t="b">
        <f t="shared" si="1"/>
        <v>1</v>
      </c>
      <c r="J19" s="113" t="s">
        <v>67</v>
      </c>
      <c r="K19" s="1"/>
      <c r="L19" s="1"/>
      <c r="M19" s="111" t="s">
        <v>62</v>
      </c>
      <c r="N19" s="112">
        <v>149.68</v>
      </c>
      <c r="O19" s="107"/>
      <c r="P19" s="107"/>
      <c r="Q19" s="107"/>
      <c r="R19" s="107"/>
      <c r="S19" s="107"/>
      <c r="T19" s="107"/>
      <c r="U19" s="107"/>
      <c r="V19" s="108"/>
      <c r="W19" s="107"/>
      <c r="X19" s="107"/>
      <c r="Y19" s="109">
        <f>ABS(100*(300-($N$19+Y9))/300)</f>
        <v>0.1223333333</v>
      </c>
      <c r="Z19" s="1"/>
      <c r="AA19" s="1"/>
    </row>
    <row r="20">
      <c r="A20" s="1"/>
      <c r="B20" s="101"/>
      <c r="C20" s="101"/>
      <c r="D20" s="14" t="s">
        <v>79</v>
      </c>
      <c r="E20" s="14">
        <v>12.0</v>
      </c>
      <c r="F20" s="14">
        <v>0.5</v>
      </c>
      <c r="G20" s="110">
        <f t="shared" ref="G20:G21" si="16">1/8</f>
        <v>0.125</v>
      </c>
      <c r="H20" s="103">
        <f t="shared" ref="H20:H21" si="17">5.982*2</f>
        <v>11.964</v>
      </c>
      <c r="I20" s="104" t="b">
        <f t="shared" si="1"/>
        <v>1</v>
      </c>
      <c r="J20" s="113" t="s">
        <v>69</v>
      </c>
      <c r="K20" s="1"/>
      <c r="L20" s="1"/>
      <c r="M20" s="114" t="s">
        <v>63</v>
      </c>
      <c r="N20" s="115">
        <v>149.953</v>
      </c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9"/>
      <c r="Z20" s="1"/>
      <c r="AA20" s="1"/>
    </row>
    <row r="21">
      <c r="A21" s="1"/>
      <c r="B21" s="101"/>
      <c r="C21" s="101"/>
      <c r="D21" s="14" t="s">
        <v>80</v>
      </c>
      <c r="E21" s="14">
        <v>12.0</v>
      </c>
      <c r="F21" s="14">
        <v>0.5</v>
      </c>
      <c r="G21" s="110">
        <f t="shared" si="16"/>
        <v>0.125</v>
      </c>
      <c r="H21" s="103">
        <f t="shared" si="17"/>
        <v>11.964</v>
      </c>
      <c r="I21" s="104" t="b">
        <f t="shared" si="1"/>
        <v>1</v>
      </c>
      <c r="J21" s="113" t="s">
        <v>69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>
      <c r="A22" s="1"/>
      <c r="B22" s="101"/>
      <c r="C22" s="120"/>
      <c r="D22" s="22" t="s">
        <v>81</v>
      </c>
      <c r="E22" s="22">
        <v>294.05</v>
      </c>
      <c r="F22" s="22">
        <v>0.1</v>
      </c>
      <c r="G22" s="121">
        <f t="shared" ref="G22:G23" si="18">1/2</f>
        <v>0.5</v>
      </c>
      <c r="H22" s="122">
        <v>293.9</v>
      </c>
      <c r="I22" s="123" t="b">
        <f t="shared" si="1"/>
        <v>1</v>
      </c>
      <c r="J22" s="124" t="s">
        <v>67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>
      <c r="A23" s="1"/>
      <c r="B23" s="101"/>
      <c r="C23" s="93" t="s">
        <v>82</v>
      </c>
      <c r="D23" s="7" t="s">
        <v>83</v>
      </c>
      <c r="E23" s="7">
        <v>51.3</v>
      </c>
      <c r="F23" s="7">
        <v>0.25</v>
      </c>
      <c r="G23" s="125">
        <f t="shared" si="18"/>
        <v>0.5</v>
      </c>
      <c r="H23" s="95">
        <v>51.284</v>
      </c>
      <c r="I23" s="96" t="b">
        <f t="shared" si="1"/>
        <v>1</v>
      </c>
      <c r="J23" s="126" t="s">
        <v>67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01"/>
      <c r="C24" s="101"/>
      <c r="D24" s="14" t="s">
        <v>84</v>
      </c>
      <c r="E24" s="14">
        <v>851.6</v>
      </c>
      <c r="F24" s="14">
        <v>0.25</v>
      </c>
      <c r="G24" s="110">
        <f>1/4</f>
        <v>0.25</v>
      </c>
      <c r="H24" s="103">
        <v>851.19</v>
      </c>
      <c r="I24" s="104" t="b">
        <f t="shared" si="1"/>
        <v>1</v>
      </c>
      <c r="J24" s="113" t="s">
        <v>67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01"/>
      <c r="C25" s="101"/>
      <c r="D25" s="14" t="s">
        <v>85</v>
      </c>
      <c r="E25" s="14">
        <v>51.3</v>
      </c>
      <c r="F25" s="14">
        <v>0.25</v>
      </c>
      <c r="G25" s="110">
        <f t="shared" ref="G25:G26" si="19">1/2</f>
        <v>0.5</v>
      </c>
      <c r="H25" s="103">
        <v>51.37</v>
      </c>
      <c r="I25" s="104" t="b">
        <f t="shared" si="1"/>
        <v>1</v>
      </c>
      <c r="J25" s="113" t="s">
        <v>67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01"/>
      <c r="C26" s="101"/>
      <c r="D26" s="14" t="s">
        <v>86</v>
      </c>
      <c r="E26" s="14">
        <v>34.38</v>
      </c>
      <c r="F26" s="14">
        <v>0.25</v>
      </c>
      <c r="G26" s="110">
        <f t="shared" si="19"/>
        <v>0.5</v>
      </c>
      <c r="H26" s="103">
        <v>34.424</v>
      </c>
      <c r="I26" s="104" t="b">
        <f t="shared" si="1"/>
        <v>1</v>
      </c>
      <c r="J26" s="113" t="s">
        <v>67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101"/>
      <c r="C27" s="101"/>
      <c r="D27" s="14" t="s">
        <v>87</v>
      </c>
      <c r="E27" s="14">
        <v>1291.4</v>
      </c>
      <c r="F27" s="14">
        <v>0.25</v>
      </c>
      <c r="G27" s="110">
        <f>1/4</f>
        <v>0.25</v>
      </c>
      <c r="H27" s="127">
        <v>1290.98</v>
      </c>
      <c r="I27" s="104" t="b">
        <f t="shared" si="1"/>
        <v>1</v>
      </c>
      <c r="J27" s="113" t="s">
        <v>67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101"/>
      <c r="C28" s="101"/>
      <c r="D28" s="14" t="s">
        <v>88</v>
      </c>
      <c r="E28" s="14">
        <v>34.38</v>
      </c>
      <c r="F28" s="14">
        <v>0.25</v>
      </c>
      <c r="G28" s="110">
        <f t="shared" ref="G28:G29" si="20">1/2</f>
        <v>0.5</v>
      </c>
      <c r="H28" s="103">
        <v>34.377</v>
      </c>
      <c r="I28" s="104" t="b">
        <f t="shared" si="1"/>
        <v>1</v>
      </c>
      <c r="J28" s="113" t="s">
        <v>67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>
      <c r="A29" s="1"/>
      <c r="B29" s="101"/>
      <c r="C29" s="101"/>
      <c r="D29" s="14" t="s">
        <v>89</v>
      </c>
      <c r="E29" s="14">
        <v>17.8</v>
      </c>
      <c r="F29" s="14">
        <v>1.0</v>
      </c>
      <c r="G29" s="110">
        <f t="shared" si="20"/>
        <v>0.5</v>
      </c>
      <c r="H29" s="128">
        <f>8.957*2</f>
        <v>17.914</v>
      </c>
      <c r="I29" s="104" t="b">
        <f t="shared" si="1"/>
        <v>1</v>
      </c>
      <c r="J29" s="113" t="s">
        <v>69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101"/>
      <c r="C30" s="101"/>
      <c r="D30" s="14" t="s">
        <v>90</v>
      </c>
      <c r="E30" s="14">
        <v>1150.0</v>
      </c>
      <c r="F30" s="14">
        <v>1.0</v>
      </c>
      <c r="G30" s="110">
        <f t="shared" ref="G30:G31" si="21">1/8</f>
        <v>0.125</v>
      </c>
      <c r="H30" s="128"/>
      <c r="I30" s="104" t="str">
        <f t="shared" si="1"/>
        <v>UNKNOWN</v>
      </c>
      <c r="J30" s="113" t="s">
        <v>69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101"/>
      <c r="C31" s="101"/>
      <c r="D31" s="14" t="s">
        <v>91</v>
      </c>
      <c r="E31" s="14">
        <v>2600.0</v>
      </c>
      <c r="F31" s="14">
        <v>0.5</v>
      </c>
      <c r="G31" s="110">
        <f t="shared" si="21"/>
        <v>0.125</v>
      </c>
      <c r="H31" s="103">
        <v>2593.1</v>
      </c>
      <c r="I31" s="104" t="b">
        <f t="shared" si="1"/>
        <v>1</v>
      </c>
      <c r="J31" s="113" t="s">
        <v>67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01"/>
      <c r="C32" s="101"/>
      <c r="D32" s="14" t="s">
        <v>92</v>
      </c>
      <c r="E32" s="14">
        <v>17.8</v>
      </c>
      <c r="F32" s="14">
        <v>1.0</v>
      </c>
      <c r="G32" s="110">
        <f t="shared" ref="G32:G33" si="22">1/2</f>
        <v>0.5</v>
      </c>
      <c r="H32" s="128">
        <f>8.957*2</f>
        <v>17.914</v>
      </c>
      <c r="I32" s="104" t="b">
        <f t="shared" si="1"/>
        <v>1</v>
      </c>
      <c r="J32" s="113" t="s">
        <v>69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01"/>
      <c r="C33" s="101"/>
      <c r="D33" s="14" t="s">
        <v>93</v>
      </c>
      <c r="E33" s="102">
        <v>51.3</v>
      </c>
      <c r="F33" s="14">
        <v>0.25</v>
      </c>
      <c r="G33" s="110">
        <f t="shared" si="22"/>
        <v>0.5</v>
      </c>
      <c r="H33" s="103">
        <v>51.27</v>
      </c>
      <c r="I33" s="104" t="b">
        <f t="shared" si="1"/>
        <v>1</v>
      </c>
      <c r="J33" s="113" t="s">
        <v>67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>
      <c r="A34" s="1"/>
      <c r="B34" s="101"/>
      <c r="C34" s="101"/>
      <c r="D34" s="14" t="s">
        <v>94</v>
      </c>
      <c r="E34" s="14">
        <v>851.6</v>
      </c>
      <c r="F34" s="14">
        <v>0.25</v>
      </c>
      <c r="G34" s="110">
        <f>1/4</f>
        <v>0.25</v>
      </c>
      <c r="H34" s="103">
        <v>851.112</v>
      </c>
      <c r="I34" s="104" t="b">
        <f t="shared" si="1"/>
        <v>1</v>
      </c>
      <c r="J34" s="113" t="s">
        <v>67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>
      <c r="A35" s="1"/>
      <c r="B35" s="101"/>
      <c r="C35" s="120"/>
      <c r="D35" s="22" t="s">
        <v>95</v>
      </c>
      <c r="E35" s="22">
        <v>51.3</v>
      </c>
      <c r="F35" s="22">
        <v>0.25</v>
      </c>
      <c r="G35" s="121">
        <f>1/2</f>
        <v>0.5</v>
      </c>
      <c r="H35" s="122">
        <v>51.275</v>
      </c>
      <c r="I35" s="123" t="b">
        <f t="shared" si="1"/>
        <v>1</v>
      </c>
      <c r="J35" s="124" t="s">
        <v>67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101"/>
      <c r="C36" s="93" t="s">
        <v>96</v>
      </c>
      <c r="D36" s="7" t="s">
        <v>97</v>
      </c>
      <c r="E36" s="129">
        <v>17400.0</v>
      </c>
      <c r="F36" s="7">
        <v>1.0</v>
      </c>
      <c r="G36" s="125">
        <f>1/8</f>
        <v>0.125</v>
      </c>
      <c r="H36" s="130">
        <f>8724.5*2</f>
        <v>17449</v>
      </c>
      <c r="I36" s="96" t="b">
        <f t="shared" si="1"/>
        <v>1</v>
      </c>
      <c r="J36" s="126" t="s">
        <v>69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01"/>
      <c r="C37" s="101"/>
      <c r="D37" s="14" t="s">
        <v>98</v>
      </c>
      <c r="E37" s="14">
        <v>21.5</v>
      </c>
      <c r="F37" s="14">
        <v>1.0</v>
      </c>
      <c r="G37" s="110">
        <f t="shared" ref="G37:G38" si="23">1/2</f>
        <v>0.5</v>
      </c>
      <c r="H37" s="128"/>
      <c r="I37" s="104" t="str">
        <f t="shared" si="1"/>
        <v>UNKNOWN</v>
      </c>
      <c r="J37" s="113" t="s">
        <v>69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01"/>
      <c r="C38" s="101"/>
      <c r="D38" s="14" t="s">
        <v>99</v>
      </c>
      <c r="E38" s="14">
        <v>19.6</v>
      </c>
      <c r="F38" s="14">
        <v>1.0</v>
      </c>
      <c r="G38" s="110">
        <f t="shared" si="23"/>
        <v>0.5</v>
      </c>
      <c r="H38" s="128"/>
      <c r="I38" s="104" t="str">
        <f t="shared" si="1"/>
        <v>UNKNOWN</v>
      </c>
      <c r="J38" s="113" t="s">
        <v>69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01"/>
      <c r="C39" s="101"/>
      <c r="D39" s="14" t="s">
        <v>100</v>
      </c>
      <c r="E39" s="131">
        <v>17400.0</v>
      </c>
      <c r="F39" s="14">
        <v>1.0</v>
      </c>
      <c r="G39" s="110">
        <f t="shared" ref="G39:G45" si="24">1/8</f>
        <v>0.125</v>
      </c>
      <c r="H39" s="127">
        <f>H36</f>
        <v>17449</v>
      </c>
      <c r="I39" s="104" t="b">
        <f t="shared" si="1"/>
        <v>1</v>
      </c>
      <c r="J39" s="113" t="s">
        <v>69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01"/>
      <c r="C40" s="101"/>
      <c r="D40" s="14" t="s">
        <v>101</v>
      </c>
      <c r="E40" s="131">
        <v>52300.0</v>
      </c>
      <c r="F40" s="14">
        <v>1.0</v>
      </c>
      <c r="G40" s="110">
        <f t="shared" si="24"/>
        <v>0.125</v>
      </c>
      <c r="H40" s="127">
        <f>2*26146</f>
        <v>52292</v>
      </c>
      <c r="I40" s="104" t="b">
        <f t="shared" si="1"/>
        <v>1</v>
      </c>
      <c r="J40" s="113" t="s">
        <v>69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01"/>
      <c r="C41" s="101"/>
      <c r="D41" s="14" t="s">
        <v>102</v>
      </c>
      <c r="E41" s="14">
        <v>11.0</v>
      </c>
      <c r="F41" s="14">
        <v>1.0</v>
      </c>
      <c r="G41" s="110">
        <f t="shared" si="24"/>
        <v>0.125</v>
      </c>
      <c r="H41" s="128"/>
      <c r="I41" s="104" t="str">
        <f t="shared" si="1"/>
        <v>UNKNOWN</v>
      </c>
      <c r="J41" s="113" t="s">
        <v>69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01"/>
      <c r="C42" s="101"/>
      <c r="D42" s="14" t="s">
        <v>103</v>
      </c>
      <c r="E42" s="14">
        <v>10.0</v>
      </c>
      <c r="F42" s="14">
        <v>1.0</v>
      </c>
      <c r="G42" s="110">
        <f t="shared" si="24"/>
        <v>0.125</v>
      </c>
      <c r="H42" s="128"/>
      <c r="I42" s="104" t="str">
        <f t="shared" si="1"/>
        <v>UNKNOWN</v>
      </c>
      <c r="J42" s="113" t="s">
        <v>69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01"/>
      <c r="C43" s="101"/>
      <c r="D43" s="14" t="s">
        <v>104</v>
      </c>
      <c r="E43" s="14">
        <v>10.0</v>
      </c>
      <c r="F43" s="14">
        <v>1.0</v>
      </c>
      <c r="G43" s="110">
        <f t="shared" si="24"/>
        <v>0.125</v>
      </c>
      <c r="H43" s="128"/>
      <c r="I43" s="104" t="str">
        <f t="shared" si="1"/>
        <v>UNKNOWN</v>
      </c>
      <c r="J43" s="113" t="s">
        <v>69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01"/>
      <c r="C44" s="101"/>
      <c r="D44" s="14" t="s">
        <v>105</v>
      </c>
      <c r="E44" s="131">
        <v>52300.0</v>
      </c>
      <c r="F44" s="14">
        <v>1.0</v>
      </c>
      <c r="G44" s="110">
        <f t="shared" si="24"/>
        <v>0.125</v>
      </c>
      <c r="H44" s="127">
        <f>H40</f>
        <v>52292</v>
      </c>
      <c r="I44" s="104" t="b">
        <f t="shared" si="1"/>
        <v>1</v>
      </c>
      <c r="J44" s="113" t="s">
        <v>69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01"/>
      <c r="C45" s="101"/>
      <c r="D45" s="14" t="s">
        <v>106</v>
      </c>
      <c r="E45" s="131">
        <v>26100.0</v>
      </c>
      <c r="F45" s="14">
        <v>1.0</v>
      </c>
      <c r="G45" s="110">
        <f t="shared" si="24"/>
        <v>0.125</v>
      </c>
      <c r="H45" s="103">
        <f>2*13081</f>
        <v>26162</v>
      </c>
      <c r="I45" s="104" t="b">
        <f t="shared" si="1"/>
        <v>1</v>
      </c>
      <c r="J45" s="113" t="s">
        <v>69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01"/>
      <c r="C46" s="101"/>
      <c r="D46" s="14" t="s">
        <v>107</v>
      </c>
      <c r="E46" s="14">
        <v>14.7</v>
      </c>
      <c r="F46" s="14">
        <v>1.0</v>
      </c>
      <c r="G46" s="110">
        <f t="shared" ref="G46:G47" si="25">1/2</f>
        <v>0.5</v>
      </c>
      <c r="H46" s="128"/>
      <c r="I46" s="104" t="str">
        <f t="shared" si="1"/>
        <v>UNKNOWN</v>
      </c>
      <c r="J46" s="113" t="s">
        <v>69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01"/>
      <c r="C47" s="101"/>
      <c r="D47" s="14" t="s">
        <v>108</v>
      </c>
      <c r="E47" s="14">
        <v>13.3</v>
      </c>
      <c r="F47" s="14">
        <v>1.0</v>
      </c>
      <c r="G47" s="110">
        <f t="shared" si="25"/>
        <v>0.5</v>
      </c>
      <c r="H47" s="128"/>
      <c r="I47" s="104" t="str">
        <f t="shared" si="1"/>
        <v>UNKNOWN</v>
      </c>
      <c r="J47" s="113" t="s">
        <v>69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01"/>
      <c r="C48" s="101"/>
      <c r="D48" s="14" t="s">
        <v>109</v>
      </c>
      <c r="E48" s="131">
        <v>26100.0</v>
      </c>
      <c r="F48" s="14">
        <v>1.0</v>
      </c>
      <c r="G48" s="110">
        <f t="shared" ref="G48:G49" si="26">1/8</f>
        <v>0.125</v>
      </c>
      <c r="H48" s="103">
        <f>H45</f>
        <v>26162</v>
      </c>
      <c r="I48" s="104" t="b">
        <f t="shared" si="1"/>
        <v>1</v>
      </c>
      <c r="J48" s="113" t="s">
        <v>69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01"/>
      <c r="C49" s="101"/>
      <c r="D49" s="14" t="s">
        <v>110</v>
      </c>
      <c r="E49" s="131">
        <v>17400.0</v>
      </c>
      <c r="F49" s="14">
        <v>1.0</v>
      </c>
      <c r="G49" s="110">
        <f t="shared" si="26"/>
        <v>0.125</v>
      </c>
      <c r="H49" s="103">
        <f>2*8693.8</f>
        <v>17387.6</v>
      </c>
      <c r="I49" s="104" t="b">
        <f t="shared" si="1"/>
        <v>1</v>
      </c>
      <c r="J49" s="113" t="s">
        <v>69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01"/>
      <c r="C50" s="101"/>
      <c r="D50" s="14" t="s">
        <v>111</v>
      </c>
      <c r="E50" s="14">
        <v>21.5</v>
      </c>
      <c r="F50" s="14">
        <v>1.0</v>
      </c>
      <c r="G50" s="110">
        <f t="shared" ref="G50:G51" si="27">1/2</f>
        <v>0.5</v>
      </c>
      <c r="H50" s="128"/>
      <c r="I50" s="104" t="str">
        <f t="shared" si="1"/>
        <v>UNKNOWN</v>
      </c>
      <c r="J50" s="113" t="s">
        <v>69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01"/>
      <c r="C51" s="101"/>
      <c r="D51" s="14" t="s">
        <v>112</v>
      </c>
      <c r="E51" s="14">
        <v>19.6</v>
      </c>
      <c r="F51" s="14">
        <v>1.0</v>
      </c>
      <c r="G51" s="110">
        <f t="shared" si="27"/>
        <v>0.5</v>
      </c>
      <c r="H51" s="128"/>
      <c r="I51" s="104" t="str">
        <f t="shared" si="1"/>
        <v>UNKNOWN</v>
      </c>
      <c r="J51" s="113" t="s">
        <v>69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20"/>
      <c r="C52" s="120"/>
      <c r="D52" s="22" t="s">
        <v>113</v>
      </c>
      <c r="E52" s="132">
        <v>17400.0</v>
      </c>
      <c r="F52" s="22">
        <v>1.0</v>
      </c>
      <c r="G52" s="121">
        <f>1/8</f>
        <v>0.125</v>
      </c>
      <c r="H52" s="122">
        <f>H49</f>
        <v>17387.6</v>
      </c>
      <c r="I52" s="123" t="b">
        <f t="shared" si="1"/>
        <v>1</v>
      </c>
      <c r="J52" s="124" t="s">
        <v>69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93" t="s">
        <v>114</v>
      </c>
      <c r="C53" s="93" t="s">
        <v>65</v>
      </c>
      <c r="D53" s="7" t="s">
        <v>66</v>
      </c>
      <c r="E53" s="7">
        <v>294.05</v>
      </c>
      <c r="F53" s="7">
        <v>0.1</v>
      </c>
      <c r="G53" s="94">
        <f>1/2</f>
        <v>0.5</v>
      </c>
      <c r="H53" s="95">
        <v>293.86</v>
      </c>
      <c r="I53" s="96" t="b">
        <f t="shared" si="1"/>
        <v>1</v>
      </c>
      <c r="J53" s="126" t="s">
        <v>67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01"/>
      <c r="C54" s="101"/>
      <c r="D54" s="14" t="s">
        <v>68</v>
      </c>
      <c r="E54" s="14">
        <v>12.0</v>
      </c>
      <c r="F54" s="14">
        <v>0.5</v>
      </c>
      <c r="G54" s="102">
        <f t="shared" ref="G54:G55" si="28">1/8</f>
        <v>0.125</v>
      </c>
      <c r="H54" s="128">
        <f>5.981*2</f>
        <v>11.962</v>
      </c>
      <c r="I54" s="104" t="b">
        <f t="shared" si="1"/>
        <v>1</v>
      </c>
      <c r="J54" s="113" t="s">
        <v>69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01"/>
      <c r="C55" s="101"/>
      <c r="D55" s="14" t="s">
        <v>70</v>
      </c>
      <c r="E55" s="14">
        <v>12.0</v>
      </c>
      <c r="F55" s="14">
        <v>0.5</v>
      </c>
      <c r="G55" s="110">
        <f t="shared" si="28"/>
        <v>0.125</v>
      </c>
      <c r="H55" s="128">
        <f>H54</f>
        <v>11.962</v>
      </c>
      <c r="I55" s="104" t="b">
        <f t="shared" si="1"/>
        <v>1</v>
      </c>
      <c r="J55" s="113" t="s">
        <v>69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01"/>
      <c r="C56" s="101"/>
      <c r="D56" s="14" t="s">
        <v>71</v>
      </c>
      <c r="E56" s="14">
        <v>294.05</v>
      </c>
      <c r="F56" s="14">
        <v>0.1</v>
      </c>
      <c r="G56" s="110">
        <f t="shared" ref="G56:G57" si="29">1/2</f>
        <v>0.5</v>
      </c>
      <c r="H56" s="103">
        <v>294.24</v>
      </c>
      <c r="I56" s="104" t="b">
        <f t="shared" si="1"/>
        <v>1</v>
      </c>
      <c r="J56" s="113" t="s">
        <v>67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01"/>
      <c r="C57" s="101"/>
      <c r="D57" s="14" t="s">
        <v>72</v>
      </c>
      <c r="E57" s="14">
        <v>155.84</v>
      </c>
      <c r="F57" s="14">
        <v>0.1</v>
      </c>
      <c r="G57" s="110">
        <f t="shared" si="29"/>
        <v>0.5</v>
      </c>
      <c r="H57" s="103">
        <v>155.825</v>
      </c>
      <c r="I57" s="104" t="b">
        <f t="shared" si="1"/>
        <v>1</v>
      </c>
      <c r="J57" s="113" t="s">
        <v>67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01"/>
      <c r="C58" s="101"/>
      <c r="D58" s="14" t="s">
        <v>73</v>
      </c>
      <c r="E58" s="14">
        <v>210.8</v>
      </c>
      <c r="F58" s="14">
        <v>0.25</v>
      </c>
      <c r="G58" s="110">
        <f>1/4</f>
        <v>0.25</v>
      </c>
      <c r="H58" s="103">
        <v>210.99</v>
      </c>
      <c r="I58" s="104" t="b">
        <f t="shared" si="1"/>
        <v>1</v>
      </c>
      <c r="J58" s="113" t="s">
        <v>67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01"/>
      <c r="C59" s="101"/>
      <c r="D59" s="14" t="s">
        <v>74</v>
      </c>
      <c r="E59" s="14">
        <v>155.84</v>
      </c>
      <c r="F59" s="14">
        <v>0.1</v>
      </c>
      <c r="G59" s="110">
        <f t="shared" ref="G59:G60" si="30">1/2</f>
        <v>0.5</v>
      </c>
      <c r="H59" s="103">
        <v>156.172</v>
      </c>
      <c r="I59" s="104" t="b">
        <f t="shared" si="1"/>
        <v>0</v>
      </c>
      <c r="J59" s="113" t="s">
        <v>67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01"/>
      <c r="C60" s="101"/>
      <c r="D60" s="14" t="s">
        <v>75</v>
      </c>
      <c r="E60" s="14">
        <v>245.45</v>
      </c>
      <c r="F60" s="14">
        <v>0.1</v>
      </c>
      <c r="G60" s="110">
        <f t="shared" si="30"/>
        <v>0.5</v>
      </c>
      <c r="H60" s="103">
        <v>245.528</v>
      </c>
      <c r="I60" s="104" t="b">
        <f t="shared" si="1"/>
        <v>1</v>
      </c>
      <c r="J60" s="113" t="s">
        <v>67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01"/>
      <c r="C61" s="101"/>
      <c r="D61" s="14" t="s">
        <v>76</v>
      </c>
      <c r="E61" s="14">
        <v>60.6</v>
      </c>
      <c r="F61" s="14">
        <v>0.25</v>
      </c>
      <c r="G61" s="110">
        <f>1/8</f>
        <v>0.125</v>
      </c>
      <c r="H61" s="103">
        <v>60.52</v>
      </c>
      <c r="I61" s="104" t="b">
        <f t="shared" si="1"/>
        <v>1</v>
      </c>
      <c r="J61" s="113" t="s">
        <v>67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01"/>
      <c r="C62" s="101"/>
      <c r="D62" s="14" t="s">
        <v>77</v>
      </c>
      <c r="E62" s="14">
        <v>245.45</v>
      </c>
      <c r="F62" s="14">
        <v>0.1</v>
      </c>
      <c r="G62" s="110">
        <f t="shared" ref="G62:G63" si="31">1/2</f>
        <v>0.5</v>
      </c>
      <c r="H62" s="103">
        <v>245.449</v>
      </c>
      <c r="I62" s="104" t="b">
        <f t="shared" si="1"/>
        <v>1</v>
      </c>
      <c r="J62" s="113" t="s">
        <v>67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01"/>
      <c r="C63" s="101"/>
      <c r="D63" s="14" t="s">
        <v>78</v>
      </c>
      <c r="E63" s="14">
        <v>294.05</v>
      </c>
      <c r="F63" s="14">
        <v>0.1</v>
      </c>
      <c r="G63" s="110">
        <f t="shared" si="31"/>
        <v>0.5</v>
      </c>
      <c r="H63" s="103">
        <v>294.08</v>
      </c>
      <c r="I63" s="104" t="b">
        <f t="shared" si="1"/>
        <v>1</v>
      </c>
      <c r="J63" s="113" t="s">
        <v>67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01"/>
      <c r="C64" s="101"/>
      <c r="D64" s="14" t="s">
        <v>79</v>
      </c>
      <c r="E64" s="14">
        <v>12.0</v>
      </c>
      <c r="F64" s="14">
        <v>0.5</v>
      </c>
      <c r="G64" s="110">
        <f t="shared" ref="G64:G65" si="32">1/8</f>
        <v>0.125</v>
      </c>
      <c r="H64" s="128">
        <f>5.993*2</f>
        <v>11.986</v>
      </c>
      <c r="I64" s="104" t="b">
        <f t="shared" si="1"/>
        <v>1</v>
      </c>
      <c r="J64" s="113" t="s">
        <v>69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01"/>
      <c r="C65" s="101"/>
      <c r="D65" s="14" t="s">
        <v>80</v>
      </c>
      <c r="E65" s="14">
        <v>12.0</v>
      </c>
      <c r="F65" s="14">
        <v>0.5</v>
      </c>
      <c r="G65" s="110">
        <f t="shared" si="32"/>
        <v>0.125</v>
      </c>
      <c r="H65" s="128">
        <f>H64</f>
        <v>11.986</v>
      </c>
      <c r="I65" s="104" t="b">
        <f t="shared" si="1"/>
        <v>1</v>
      </c>
      <c r="J65" s="113" t="s">
        <v>69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01"/>
      <c r="C66" s="120"/>
      <c r="D66" s="22" t="s">
        <v>81</v>
      </c>
      <c r="E66" s="22">
        <v>294.05</v>
      </c>
      <c r="F66" s="22">
        <v>0.1</v>
      </c>
      <c r="G66" s="121">
        <f t="shared" ref="G66:G67" si="33">1/2</f>
        <v>0.5</v>
      </c>
      <c r="H66" s="122">
        <v>294.223</v>
      </c>
      <c r="I66" s="123" t="b">
        <f t="shared" si="1"/>
        <v>1</v>
      </c>
      <c r="J66" s="124" t="s">
        <v>67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01"/>
      <c r="C67" s="93" t="s">
        <v>82</v>
      </c>
      <c r="D67" s="7" t="s">
        <v>83</v>
      </c>
      <c r="E67" s="7">
        <v>51.3</v>
      </c>
      <c r="F67" s="7">
        <v>0.25</v>
      </c>
      <c r="G67" s="125">
        <f t="shared" si="33"/>
        <v>0.5</v>
      </c>
      <c r="H67" s="95">
        <v>51.261</v>
      </c>
      <c r="I67" s="96" t="b">
        <f t="shared" si="1"/>
        <v>1</v>
      </c>
      <c r="J67" s="126" t="s">
        <v>67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01"/>
      <c r="C68" s="101"/>
      <c r="D68" s="14" t="s">
        <v>84</v>
      </c>
      <c r="E68" s="14">
        <v>851.6</v>
      </c>
      <c r="F68" s="14">
        <v>0.25</v>
      </c>
      <c r="G68" s="110">
        <f>1/4</f>
        <v>0.25</v>
      </c>
      <c r="H68" s="103">
        <v>851.36</v>
      </c>
      <c r="I68" s="104" t="b">
        <f t="shared" si="1"/>
        <v>1</v>
      </c>
      <c r="J68" s="113" t="s">
        <v>67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01"/>
      <c r="C69" s="101"/>
      <c r="D69" s="14" t="s">
        <v>85</v>
      </c>
      <c r="E69" s="14">
        <v>51.3</v>
      </c>
      <c r="F69" s="14">
        <v>0.25</v>
      </c>
      <c r="G69" s="110">
        <f t="shared" ref="G69:G70" si="34">1/2</f>
        <v>0.5</v>
      </c>
      <c r="H69" s="103">
        <v>51.311</v>
      </c>
      <c r="I69" s="104" t="b">
        <f t="shared" si="1"/>
        <v>1</v>
      </c>
      <c r="J69" s="113" t="s">
        <v>67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01"/>
      <c r="C70" s="101"/>
      <c r="D70" s="14" t="s">
        <v>86</v>
      </c>
      <c r="E70" s="14">
        <v>34.38</v>
      </c>
      <c r="F70" s="14">
        <v>0.25</v>
      </c>
      <c r="G70" s="110">
        <f t="shared" si="34"/>
        <v>0.5</v>
      </c>
      <c r="H70" s="103">
        <v>34.494</v>
      </c>
      <c r="I70" s="104" t="b">
        <f t="shared" si="1"/>
        <v>0</v>
      </c>
      <c r="J70" s="113" t="s">
        <v>67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01"/>
      <c r="C71" s="101"/>
      <c r="D71" s="14" t="s">
        <v>87</v>
      </c>
      <c r="E71" s="14">
        <v>1291.4</v>
      </c>
      <c r="F71" s="14">
        <v>0.25</v>
      </c>
      <c r="G71" s="110">
        <f>1/4</f>
        <v>0.25</v>
      </c>
      <c r="H71" s="103">
        <v>1290.85</v>
      </c>
      <c r="I71" s="104" t="b">
        <f t="shared" si="1"/>
        <v>1</v>
      </c>
      <c r="J71" s="113" t="s">
        <v>67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01"/>
      <c r="C72" s="101"/>
      <c r="D72" s="14" t="s">
        <v>88</v>
      </c>
      <c r="E72" s="14">
        <v>34.38</v>
      </c>
      <c r="F72" s="14">
        <v>0.25</v>
      </c>
      <c r="G72" s="110">
        <f t="shared" ref="G72:G73" si="35">1/2</f>
        <v>0.5</v>
      </c>
      <c r="H72" s="103">
        <v>34.416</v>
      </c>
      <c r="I72" s="104" t="b">
        <f t="shared" si="1"/>
        <v>1</v>
      </c>
      <c r="J72" s="113" t="s">
        <v>67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01"/>
      <c r="C73" s="101"/>
      <c r="D73" s="14" t="s">
        <v>89</v>
      </c>
      <c r="E73" s="14">
        <v>17.8</v>
      </c>
      <c r="F73" s="14">
        <v>1.0</v>
      </c>
      <c r="G73" s="110">
        <f t="shared" si="35"/>
        <v>0.5</v>
      </c>
      <c r="H73" s="128">
        <f>2*8.875</f>
        <v>17.75</v>
      </c>
      <c r="I73" s="104" t="b">
        <f t="shared" si="1"/>
        <v>1</v>
      </c>
      <c r="J73" s="113" t="s">
        <v>69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01"/>
      <c r="C74" s="101"/>
      <c r="D74" s="14" t="s">
        <v>90</v>
      </c>
      <c r="E74" s="14">
        <v>1150.0</v>
      </c>
      <c r="F74" s="14">
        <v>1.0</v>
      </c>
      <c r="G74" s="110">
        <f t="shared" ref="G74:G75" si="36">1/8</f>
        <v>0.125</v>
      </c>
      <c r="H74" s="128"/>
      <c r="I74" s="104" t="str">
        <f t="shared" si="1"/>
        <v>UNKNOWN</v>
      </c>
      <c r="J74" s="113" t="s">
        <v>69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01"/>
      <c r="C75" s="101"/>
      <c r="D75" s="14" t="s">
        <v>91</v>
      </c>
      <c r="E75" s="14">
        <v>2600.0</v>
      </c>
      <c r="F75" s="14">
        <v>0.5</v>
      </c>
      <c r="G75" s="110">
        <f t="shared" si="36"/>
        <v>0.125</v>
      </c>
      <c r="H75" s="103">
        <v>2592.26</v>
      </c>
      <c r="I75" s="104" t="b">
        <f t="shared" si="1"/>
        <v>1</v>
      </c>
      <c r="J75" s="113" t="s">
        <v>67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01"/>
      <c r="C76" s="101"/>
      <c r="D76" s="14" t="s">
        <v>92</v>
      </c>
      <c r="E76" s="14">
        <v>17.8</v>
      </c>
      <c r="F76" s="14">
        <v>1.0</v>
      </c>
      <c r="G76" s="110">
        <f t="shared" ref="G76:G77" si="37">1/2</f>
        <v>0.5</v>
      </c>
      <c r="H76" s="128">
        <f>H73</f>
        <v>17.75</v>
      </c>
      <c r="I76" s="104" t="b">
        <f t="shared" si="1"/>
        <v>1</v>
      </c>
      <c r="J76" s="113" t="s">
        <v>69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01"/>
      <c r="C77" s="101"/>
      <c r="D77" s="14" t="s">
        <v>93</v>
      </c>
      <c r="E77" s="102">
        <v>51.3</v>
      </c>
      <c r="F77" s="14">
        <v>0.25</v>
      </c>
      <c r="G77" s="110">
        <f t="shared" si="37"/>
        <v>0.5</v>
      </c>
      <c r="H77" s="103">
        <v>51.346</v>
      </c>
      <c r="I77" s="104" t="b">
        <f t="shared" si="1"/>
        <v>1</v>
      </c>
      <c r="J77" s="113" t="s">
        <v>67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01"/>
      <c r="C78" s="101"/>
      <c r="D78" s="14" t="s">
        <v>94</v>
      </c>
      <c r="E78" s="14">
        <v>851.6</v>
      </c>
      <c r="F78" s="14">
        <v>0.25</v>
      </c>
      <c r="G78" s="110">
        <f>1/4</f>
        <v>0.25</v>
      </c>
      <c r="H78" s="103">
        <v>851.08</v>
      </c>
      <c r="I78" s="104" t="b">
        <f t="shared" si="1"/>
        <v>1</v>
      </c>
      <c r="J78" s="113" t="s">
        <v>67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01"/>
      <c r="C79" s="120"/>
      <c r="D79" s="22" t="s">
        <v>95</v>
      </c>
      <c r="E79" s="22">
        <v>51.3</v>
      </c>
      <c r="F79" s="22">
        <v>0.25</v>
      </c>
      <c r="G79" s="121">
        <f>1/2</f>
        <v>0.5</v>
      </c>
      <c r="H79" s="122">
        <v>51.245</v>
      </c>
      <c r="I79" s="123" t="b">
        <f t="shared" si="1"/>
        <v>1</v>
      </c>
      <c r="J79" s="124" t="s">
        <v>67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01"/>
      <c r="C80" s="93" t="s">
        <v>96</v>
      </c>
      <c r="D80" s="7" t="s">
        <v>97</v>
      </c>
      <c r="E80" s="129">
        <v>17400.0</v>
      </c>
      <c r="F80" s="7">
        <v>1.0</v>
      </c>
      <c r="G80" s="125">
        <f>1/8</f>
        <v>0.125</v>
      </c>
      <c r="H80" s="95">
        <f>2*8736.5</f>
        <v>17473</v>
      </c>
      <c r="I80" s="96" t="b">
        <f t="shared" si="1"/>
        <v>1</v>
      </c>
      <c r="J80" s="126" t="s">
        <v>69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01"/>
      <c r="C81" s="101"/>
      <c r="D81" s="14" t="s">
        <v>98</v>
      </c>
      <c r="E81" s="14">
        <v>21.5</v>
      </c>
      <c r="F81" s="14">
        <v>1.0</v>
      </c>
      <c r="G81" s="110">
        <f t="shared" ref="G81:G82" si="38">1/2</f>
        <v>0.5</v>
      </c>
      <c r="H81" s="128"/>
      <c r="I81" s="104" t="str">
        <f t="shared" si="1"/>
        <v>UNKNOWN</v>
      </c>
      <c r="J81" s="113" t="s">
        <v>69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01"/>
      <c r="C82" s="101"/>
      <c r="D82" s="14" t="s">
        <v>99</v>
      </c>
      <c r="E82" s="14">
        <v>19.6</v>
      </c>
      <c r="F82" s="14">
        <v>1.0</v>
      </c>
      <c r="G82" s="110">
        <f t="shared" si="38"/>
        <v>0.5</v>
      </c>
      <c r="H82" s="128"/>
      <c r="I82" s="104" t="str">
        <f t="shared" si="1"/>
        <v>UNKNOWN</v>
      </c>
      <c r="J82" s="113" t="s">
        <v>69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01"/>
      <c r="C83" s="101"/>
      <c r="D83" s="14" t="s">
        <v>100</v>
      </c>
      <c r="E83" s="131">
        <v>17400.0</v>
      </c>
      <c r="F83" s="14">
        <v>1.0</v>
      </c>
      <c r="G83" s="110">
        <f t="shared" ref="G83:G89" si="39">1/8</f>
        <v>0.125</v>
      </c>
      <c r="H83" s="103">
        <f>H80</f>
        <v>17473</v>
      </c>
      <c r="I83" s="104" t="b">
        <f t="shared" si="1"/>
        <v>1</v>
      </c>
      <c r="J83" s="113" t="s">
        <v>69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01"/>
      <c r="C84" s="101"/>
      <c r="D84" s="14" t="s">
        <v>101</v>
      </c>
      <c r="E84" s="131">
        <v>52300.0</v>
      </c>
      <c r="F84" s="14">
        <v>1.0</v>
      </c>
      <c r="G84" s="110">
        <f t="shared" si="39"/>
        <v>0.125</v>
      </c>
      <c r="H84" s="103">
        <f>2*26108</f>
        <v>52216</v>
      </c>
      <c r="I84" s="104" t="b">
        <f t="shared" si="1"/>
        <v>1</v>
      </c>
      <c r="J84" s="113" t="s">
        <v>69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01"/>
      <c r="C85" s="101"/>
      <c r="D85" s="14" t="s">
        <v>102</v>
      </c>
      <c r="E85" s="14">
        <v>11.0</v>
      </c>
      <c r="F85" s="14">
        <v>1.0</v>
      </c>
      <c r="G85" s="110">
        <f t="shared" si="39"/>
        <v>0.125</v>
      </c>
      <c r="H85" s="128"/>
      <c r="I85" s="104" t="str">
        <f t="shared" si="1"/>
        <v>UNKNOWN</v>
      </c>
      <c r="J85" s="113" t="s">
        <v>69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01"/>
      <c r="C86" s="101"/>
      <c r="D86" s="14" t="s">
        <v>103</v>
      </c>
      <c r="E86" s="14">
        <v>10.0</v>
      </c>
      <c r="F86" s="14">
        <v>1.0</v>
      </c>
      <c r="G86" s="110">
        <f t="shared" si="39"/>
        <v>0.125</v>
      </c>
      <c r="H86" s="128"/>
      <c r="I86" s="104" t="str">
        <f t="shared" si="1"/>
        <v>UNKNOWN</v>
      </c>
      <c r="J86" s="113" t="s">
        <v>69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01"/>
      <c r="C87" s="101"/>
      <c r="D87" s="14" t="s">
        <v>104</v>
      </c>
      <c r="E87" s="14">
        <v>10.0</v>
      </c>
      <c r="F87" s="14">
        <v>1.0</v>
      </c>
      <c r="G87" s="110">
        <f t="shared" si="39"/>
        <v>0.125</v>
      </c>
      <c r="H87" s="128"/>
      <c r="I87" s="104" t="str">
        <f t="shared" si="1"/>
        <v>UNKNOWN</v>
      </c>
      <c r="J87" s="113" t="s">
        <v>69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01"/>
      <c r="C88" s="101"/>
      <c r="D88" s="14" t="s">
        <v>105</v>
      </c>
      <c r="E88" s="131">
        <v>52300.0</v>
      </c>
      <c r="F88" s="14">
        <v>1.0</v>
      </c>
      <c r="G88" s="110">
        <f t="shared" si="39"/>
        <v>0.125</v>
      </c>
      <c r="H88" s="103">
        <f>H84</f>
        <v>52216</v>
      </c>
      <c r="I88" s="104" t="b">
        <f t="shared" si="1"/>
        <v>1</v>
      </c>
      <c r="J88" s="113" t="s">
        <v>69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01"/>
      <c r="C89" s="101"/>
      <c r="D89" s="14" t="s">
        <v>106</v>
      </c>
      <c r="E89" s="131">
        <v>26100.0</v>
      </c>
      <c r="F89" s="14">
        <v>1.0</v>
      </c>
      <c r="G89" s="110">
        <f t="shared" si="39"/>
        <v>0.125</v>
      </c>
      <c r="H89" s="103">
        <f>2*13075</f>
        <v>26150</v>
      </c>
      <c r="I89" s="104" t="b">
        <f t="shared" si="1"/>
        <v>1</v>
      </c>
      <c r="J89" s="113" t="s">
        <v>69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01"/>
      <c r="C90" s="101"/>
      <c r="D90" s="14" t="s">
        <v>107</v>
      </c>
      <c r="E90" s="14">
        <v>14.7</v>
      </c>
      <c r="F90" s="14">
        <v>1.0</v>
      </c>
      <c r="G90" s="110">
        <f t="shared" ref="G90:G91" si="40">1/2</f>
        <v>0.5</v>
      </c>
      <c r="H90" s="128"/>
      <c r="I90" s="104" t="str">
        <f t="shared" si="1"/>
        <v>UNKNOWN</v>
      </c>
      <c r="J90" s="113" t="s">
        <v>69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01"/>
      <c r="C91" s="101"/>
      <c r="D91" s="14" t="s">
        <v>108</v>
      </c>
      <c r="E91" s="14">
        <v>13.3</v>
      </c>
      <c r="F91" s="14">
        <v>1.0</v>
      </c>
      <c r="G91" s="110">
        <f t="shared" si="40"/>
        <v>0.5</v>
      </c>
      <c r="H91" s="128"/>
      <c r="I91" s="104" t="str">
        <f t="shared" si="1"/>
        <v>UNKNOWN</v>
      </c>
      <c r="J91" s="113" t="s">
        <v>69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01"/>
      <c r="C92" s="101"/>
      <c r="D92" s="14" t="s">
        <v>109</v>
      </c>
      <c r="E92" s="131">
        <v>26100.0</v>
      </c>
      <c r="F92" s="14">
        <v>1.0</v>
      </c>
      <c r="G92" s="110">
        <f t="shared" ref="G92:G93" si="41">1/8</f>
        <v>0.125</v>
      </c>
      <c r="H92" s="103">
        <f>H89</f>
        <v>26150</v>
      </c>
      <c r="I92" s="104" t="b">
        <f t="shared" si="1"/>
        <v>1</v>
      </c>
      <c r="J92" s="113" t="s">
        <v>69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01"/>
      <c r="C93" s="101"/>
      <c r="D93" s="14" t="s">
        <v>110</v>
      </c>
      <c r="E93" s="131">
        <v>17400.0</v>
      </c>
      <c r="F93" s="14">
        <v>1.0</v>
      </c>
      <c r="G93" s="110">
        <f t="shared" si="41"/>
        <v>0.125</v>
      </c>
      <c r="H93" s="103">
        <f>2*8696</f>
        <v>17392</v>
      </c>
      <c r="I93" s="104" t="b">
        <f t="shared" si="1"/>
        <v>1</v>
      </c>
      <c r="J93" s="113" t="s">
        <v>69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01"/>
      <c r="C94" s="101"/>
      <c r="D94" s="14" t="s">
        <v>111</v>
      </c>
      <c r="E94" s="14">
        <v>21.5</v>
      </c>
      <c r="F94" s="14">
        <v>1.0</v>
      </c>
      <c r="G94" s="110">
        <f t="shared" ref="G94:G95" si="42">1/2</f>
        <v>0.5</v>
      </c>
      <c r="H94" s="128"/>
      <c r="I94" s="104" t="str">
        <f t="shared" si="1"/>
        <v>UNKNOWN</v>
      </c>
      <c r="J94" s="113" t="s">
        <v>69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01"/>
      <c r="C95" s="101"/>
      <c r="D95" s="14" t="s">
        <v>112</v>
      </c>
      <c r="E95" s="14">
        <v>19.6</v>
      </c>
      <c r="F95" s="14">
        <v>1.0</v>
      </c>
      <c r="G95" s="110">
        <f t="shared" si="42"/>
        <v>0.5</v>
      </c>
      <c r="H95" s="128"/>
      <c r="I95" s="104" t="str">
        <f t="shared" si="1"/>
        <v>UNKNOWN</v>
      </c>
      <c r="J95" s="113" t="s">
        <v>69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20"/>
      <c r="C96" s="120"/>
      <c r="D96" s="22" t="s">
        <v>113</v>
      </c>
      <c r="E96" s="132">
        <v>17400.0</v>
      </c>
      <c r="F96" s="22">
        <v>1.0</v>
      </c>
      <c r="G96" s="121">
        <f>1/8</f>
        <v>0.125</v>
      </c>
      <c r="H96" s="122">
        <f>H93</f>
        <v>17392</v>
      </c>
      <c r="I96" s="123" t="b">
        <f t="shared" si="1"/>
        <v>1</v>
      </c>
      <c r="J96" s="124" t="s">
        <v>69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3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3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3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3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3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3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3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3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3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3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3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3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3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3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3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3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3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3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3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3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3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3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3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3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3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3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3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3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3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33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33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3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33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33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3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33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33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3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33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33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3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33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33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3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33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33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3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33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33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3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33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33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3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33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33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3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33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33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3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33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33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3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33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33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3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33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33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3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33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33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3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33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33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3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33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33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3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33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33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3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33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33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3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33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33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3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33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33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3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33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33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3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33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33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3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33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33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33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33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33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33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33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33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33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33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33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33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33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33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33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33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33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33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33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33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33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33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33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33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33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33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33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33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33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33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33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33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33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33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33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33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33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33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33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33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33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33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33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33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33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33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33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33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33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33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33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33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33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33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33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33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33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33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33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33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33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33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33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33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33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33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33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33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33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33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33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33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33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33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33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33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33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33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33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33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33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33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33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33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33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33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33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33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33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33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33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33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33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33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33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33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33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33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33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33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33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33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33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33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33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33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33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33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33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33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33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33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33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33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33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33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33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33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33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33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33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33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33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33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33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33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33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33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33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33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33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33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33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33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33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33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33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33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33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33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33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33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33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33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33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33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33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33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33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33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33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33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33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33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33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33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33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33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33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33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33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33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33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33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33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33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33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33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33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33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33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33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33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33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33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33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33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33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33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33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33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33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33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33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33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33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33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33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33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33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33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33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33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33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33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33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33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33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33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33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33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33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33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33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33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33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33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33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33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33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33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33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33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33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33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33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33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33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33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33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33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33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33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33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33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33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33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33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33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33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33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33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33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33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33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33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33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33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33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33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33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33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33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33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33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33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33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33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33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33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33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33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33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33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33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33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33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33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33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33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33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33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33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33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33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33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33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33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33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33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33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33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33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33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33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33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33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33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33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33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33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33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33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33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33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33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33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33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33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33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33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33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33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33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33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33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33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33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33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33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33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33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33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33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33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33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33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33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33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33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33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33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33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33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33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33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33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33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33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33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33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33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33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33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33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33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33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33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33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33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33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33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33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33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33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33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33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33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33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33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33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33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33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33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33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33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33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33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33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33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33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33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33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33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33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33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33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33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33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33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33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33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33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33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33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33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33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33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33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33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33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33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33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33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33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33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33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33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33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33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33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33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33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33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33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33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33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33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33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33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33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33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33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33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33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33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33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33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33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33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33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33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33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33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33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33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33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33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33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33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33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33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33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33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33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33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33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33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33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33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33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33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33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33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33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33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33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33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33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33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33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33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33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33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33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33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33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33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33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33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33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33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33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33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33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33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33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33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33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33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33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33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33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33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33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33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33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33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33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33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33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33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33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33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33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33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33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33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33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33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33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33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33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33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33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33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33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33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33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33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33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33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33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33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33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33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33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33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33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33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33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33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33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33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33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33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33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33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33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33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33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33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33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33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33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33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33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33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33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33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33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33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33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33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33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33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33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33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33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33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33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33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33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33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33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33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33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33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33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33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33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33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33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33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33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33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33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33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33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33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33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33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33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33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33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33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33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33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33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33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33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33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33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33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33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33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33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33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33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33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33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33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33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33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33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33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33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33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33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33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33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33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33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33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33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33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33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33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33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33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33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33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33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33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33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33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33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33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33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33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33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33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33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33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33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33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33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33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33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33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33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33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33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33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33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33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33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33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33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33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33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33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33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33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33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33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33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33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33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33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33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33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33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33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33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33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33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33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33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33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33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33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33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33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33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33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33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33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33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33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33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33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33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33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33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33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33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33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33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33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33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33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33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33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33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33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33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33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33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33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33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33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33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33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33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33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33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33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33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33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33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33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33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33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33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33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33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33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33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33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33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33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33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33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33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33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33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33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33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33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33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33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33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33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33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33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33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33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33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33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33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33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33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33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33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33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33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33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33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33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33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33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33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33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33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33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33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33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33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33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33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33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33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33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33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33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33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33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33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33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33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33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33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33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33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33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33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33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33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33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33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33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33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33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33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33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33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33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33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33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33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33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33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33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33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33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33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33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33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33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33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33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33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33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33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33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33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33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33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33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33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33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33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33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33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33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33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33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33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33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33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33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33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33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33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33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>
      <c r="A978" s="1"/>
      <c r="B978" s="1"/>
      <c r="C978" s="1"/>
      <c r="D978" s="1"/>
      <c r="E978" s="1"/>
      <c r="F978" s="1"/>
      <c r="G978" s="133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>
      <c r="A979" s="1"/>
      <c r="B979" s="1"/>
      <c r="C979" s="1"/>
      <c r="D979" s="1"/>
      <c r="E979" s="1"/>
      <c r="F979" s="1"/>
      <c r="G979" s="133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>
      <c r="A980" s="1"/>
      <c r="B980" s="1"/>
      <c r="C980" s="1"/>
      <c r="D980" s="1"/>
      <c r="E980" s="1"/>
      <c r="F980" s="1"/>
      <c r="G980" s="133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>
      <c r="A981" s="1"/>
      <c r="B981" s="1"/>
      <c r="C981" s="1"/>
      <c r="D981" s="1"/>
      <c r="E981" s="1"/>
      <c r="F981" s="1"/>
      <c r="G981" s="133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>
      <c r="A982" s="1"/>
      <c r="B982" s="1"/>
      <c r="C982" s="1"/>
      <c r="D982" s="1"/>
      <c r="E982" s="1"/>
      <c r="F982" s="1"/>
      <c r="G982" s="133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>
      <c r="A983" s="1"/>
      <c r="B983" s="1"/>
      <c r="C983" s="1"/>
      <c r="D983" s="1"/>
      <c r="E983" s="1"/>
      <c r="F983" s="1"/>
      <c r="G983" s="133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>
      <c r="A984" s="1"/>
      <c r="B984" s="1"/>
      <c r="C984" s="1"/>
      <c r="D984" s="1"/>
      <c r="E984" s="1"/>
      <c r="F984" s="1"/>
      <c r="G984" s="133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>
      <c r="A985" s="1"/>
      <c r="B985" s="1"/>
      <c r="C985" s="1"/>
      <c r="D985" s="1"/>
      <c r="E985" s="1"/>
      <c r="F985" s="1"/>
      <c r="G985" s="133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>
      <c r="A986" s="1"/>
      <c r="B986" s="1"/>
      <c r="C986" s="1"/>
      <c r="D986" s="1"/>
      <c r="E986" s="1"/>
      <c r="F986" s="1"/>
      <c r="G986" s="133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>
      <c r="A987" s="1"/>
      <c r="B987" s="1"/>
      <c r="C987" s="1"/>
      <c r="D987" s="1"/>
      <c r="E987" s="1"/>
      <c r="F987" s="1"/>
      <c r="G987" s="133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>
      <c r="A988" s="1"/>
      <c r="B988" s="1"/>
      <c r="C988" s="1"/>
      <c r="D988" s="1"/>
      <c r="E988" s="1"/>
      <c r="F988" s="1"/>
      <c r="G988" s="133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>
      <c r="A989" s="1"/>
      <c r="B989" s="1"/>
      <c r="C989" s="1"/>
      <c r="D989" s="1"/>
      <c r="E989" s="1"/>
      <c r="F989" s="1"/>
      <c r="G989" s="133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>
      <c r="A990" s="1"/>
      <c r="B990" s="1"/>
      <c r="C990" s="1"/>
      <c r="D990" s="1"/>
      <c r="E990" s="1"/>
      <c r="F990" s="1"/>
      <c r="G990" s="133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>
      <c r="A991" s="1"/>
      <c r="B991" s="1"/>
      <c r="C991" s="1"/>
      <c r="D991" s="1"/>
      <c r="E991" s="1"/>
      <c r="F991" s="1"/>
      <c r="G991" s="133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>
      <c r="A992" s="1"/>
      <c r="B992" s="1"/>
      <c r="C992" s="1"/>
      <c r="D992" s="1"/>
      <c r="E992" s="1"/>
      <c r="F992" s="1"/>
      <c r="G992" s="133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>
      <c r="A993" s="1"/>
      <c r="B993" s="1"/>
      <c r="C993" s="1"/>
      <c r="D993" s="1"/>
      <c r="E993" s="1"/>
      <c r="F993" s="1"/>
      <c r="G993" s="133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>
      <c r="A994" s="1"/>
      <c r="B994" s="1"/>
      <c r="C994" s="1"/>
      <c r="D994" s="1"/>
      <c r="E994" s="1"/>
      <c r="F994" s="1"/>
      <c r="G994" s="133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>
      <c r="A995" s="1"/>
      <c r="B995" s="1"/>
      <c r="C995" s="1"/>
      <c r="D995" s="1"/>
      <c r="E995" s="1"/>
      <c r="F995" s="1"/>
      <c r="G995" s="133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>
      <c r="A996" s="1"/>
      <c r="B996" s="1"/>
      <c r="C996" s="1"/>
      <c r="D996" s="1"/>
      <c r="E996" s="1"/>
      <c r="F996" s="1"/>
      <c r="G996" s="133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>
      <c r="A997" s="1"/>
      <c r="B997" s="1"/>
      <c r="C997" s="1"/>
      <c r="D997" s="1"/>
      <c r="E997" s="1"/>
      <c r="F997" s="1"/>
      <c r="G997" s="133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>
      <c r="A998" s="1"/>
      <c r="B998" s="1"/>
      <c r="C998" s="1"/>
      <c r="D998" s="1"/>
      <c r="E998" s="1"/>
      <c r="F998" s="1"/>
      <c r="G998" s="133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>
      <c r="A999" s="1"/>
      <c r="B999" s="1"/>
      <c r="C999" s="1"/>
      <c r="D999" s="1"/>
      <c r="E999" s="1"/>
      <c r="F999" s="1"/>
      <c r="G999" s="133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>
      <c r="A1000" s="1"/>
      <c r="B1000" s="1"/>
      <c r="C1000" s="1"/>
      <c r="D1000" s="1"/>
      <c r="E1000" s="1"/>
      <c r="F1000" s="1"/>
      <c r="G1000" s="133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9">
    <mergeCell ref="C67:C79"/>
    <mergeCell ref="C80:C96"/>
    <mergeCell ref="M8:N9"/>
    <mergeCell ref="B9:B52"/>
    <mergeCell ref="C9:C22"/>
    <mergeCell ref="C23:C35"/>
    <mergeCell ref="C36:C52"/>
    <mergeCell ref="B53:B96"/>
    <mergeCell ref="C53:C66"/>
  </mergeCells>
  <conditionalFormatting sqref="I9:I96">
    <cfRule type="cellIs" dxfId="1" priority="1" operator="equal">
      <formula>"TRUE"</formula>
    </cfRule>
  </conditionalFormatting>
  <conditionalFormatting sqref="I9:I96">
    <cfRule type="cellIs" dxfId="2" priority="2" operator="equal">
      <formula>"FALSE"</formula>
    </cfRule>
  </conditionalFormatting>
  <conditionalFormatting sqref="J9:J96">
    <cfRule type="cellIs" dxfId="1" priority="3" operator="equal">
      <formula>"Direct"</formula>
    </cfRule>
  </conditionalFormatting>
  <conditionalFormatting sqref="J9:J96">
    <cfRule type="cellIs" dxfId="3" priority="4" operator="equal">
      <formula>"Indirect"</formula>
    </cfRule>
  </conditionalFormatting>
  <conditionalFormatting sqref="I9:I96">
    <cfRule type="cellIs" dxfId="4" priority="5" operator="equal">
      <formula>"UNKNOWN"</formula>
    </cfRule>
  </conditionalFormatting>
  <drawing r:id="rId1"/>
</worksheet>
</file>